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606" activeTab="1"/>
  </bookViews>
  <sheets>
    <sheet name="地区別人口・世帯数（住民基本台帳）" sheetId="1" r:id="rId1"/>
    <sheet name="上伊那市町村別人口 " sheetId="2" r:id="rId2"/>
    <sheet name="伊那市地区別人口" sheetId="3" r:id="rId3"/>
    <sheet name="伊那市地区別人口 (日本人)" sheetId="4" r:id="rId4"/>
    <sheet name="伊那市地区別人口 (外国人 ）" sheetId="5" r:id="rId5"/>
  </sheets>
  <definedNames>
    <definedName name="_xlnm.Print_Area" localSheetId="2">'伊那市地区別人口'!$A$1:$X$33</definedName>
    <definedName name="_xlnm.Print_Area" localSheetId="4">'伊那市地区別人口 (外国人 ）'!$A$1:$X$33</definedName>
    <definedName name="_xlnm.Print_Area" localSheetId="3">'伊那市地区別人口 (日本人)'!$A$1:$X$33</definedName>
    <definedName name="_xlnm.Print_Area" localSheetId="1">'上伊那市町村別人口 '!$A$1:$L$14</definedName>
    <definedName name="_xlnm.Print_Area" localSheetId="0">'地区別人口・世帯数（住民基本台帳）'!$A$1:$N$16</definedName>
    <definedName name="_xlnm.Print_Area">'伊那市地区別人口'!$A$1:$Y$32</definedName>
  </definedNames>
  <calcPr fullCalcOnLoad="1"/>
</workbook>
</file>

<file path=xl/sharedStrings.xml><?xml version="1.0" encoding="utf-8"?>
<sst xmlns="http://schemas.openxmlformats.org/spreadsheetml/2006/main" count="464" uniqueCount="145">
  <si>
    <t>行政区</t>
  </si>
  <si>
    <t>御園区</t>
  </si>
  <si>
    <t>山寺区</t>
  </si>
  <si>
    <t>坂下区</t>
  </si>
  <si>
    <t>荒井区</t>
  </si>
  <si>
    <t>西町区</t>
  </si>
  <si>
    <t>小沢区</t>
  </si>
  <si>
    <t>中の原</t>
  </si>
  <si>
    <t>平沢区</t>
  </si>
  <si>
    <t>横山区</t>
  </si>
  <si>
    <t>ますみケ丘区</t>
  </si>
  <si>
    <t>中央区</t>
  </si>
  <si>
    <t>日影区</t>
  </si>
  <si>
    <t>境区</t>
  </si>
  <si>
    <t>狐島区</t>
  </si>
  <si>
    <t>上新田区</t>
  </si>
  <si>
    <t>下新田区</t>
  </si>
  <si>
    <t>上牧区</t>
  </si>
  <si>
    <t>野底区</t>
  </si>
  <si>
    <t>福島区</t>
  </si>
  <si>
    <t>美原区</t>
  </si>
  <si>
    <t>前原区</t>
  </si>
  <si>
    <t>若宮区</t>
  </si>
  <si>
    <t>美原北町</t>
  </si>
  <si>
    <t>上の原区</t>
  </si>
  <si>
    <t>地区計</t>
  </si>
  <si>
    <t>人 　　     口</t>
  </si>
  <si>
    <t>男</t>
  </si>
  <si>
    <t>女</t>
  </si>
  <si>
    <t>計</t>
  </si>
  <si>
    <t>世帯</t>
  </si>
  <si>
    <t>上新山区</t>
  </si>
  <si>
    <t>北新区</t>
  </si>
  <si>
    <t>桜井区</t>
  </si>
  <si>
    <t>貝沼区</t>
  </si>
  <si>
    <t>北福地区</t>
  </si>
  <si>
    <t>南福地区</t>
  </si>
  <si>
    <t>芦沢区</t>
  </si>
  <si>
    <t>笠原区</t>
  </si>
  <si>
    <t>南割区</t>
  </si>
  <si>
    <t>上大島区</t>
  </si>
  <si>
    <t>末広区</t>
  </si>
  <si>
    <t>上原区</t>
  </si>
  <si>
    <t>中県区</t>
  </si>
  <si>
    <t>下県区</t>
  </si>
  <si>
    <t>上川手区</t>
  </si>
  <si>
    <t>下川手区</t>
  </si>
  <si>
    <t>青島区</t>
  </si>
  <si>
    <t>人  　　    口</t>
  </si>
  <si>
    <t>中坪区</t>
  </si>
  <si>
    <t>野口区</t>
  </si>
  <si>
    <t>下手良区</t>
  </si>
  <si>
    <t>八手区</t>
  </si>
  <si>
    <t>車屋区</t>
  </si>
  <si>
    <t>中組区</t>
  </si>
  <si>
    <t>渡場区</t>
  </si>
  <si>
    <t>木裏原区</t>
  </si>
  <si>
    <t>中殿島区</t>
  </si>
  <si>
    <t>下殿島区</t>
  </si>
  <si>
    <t>田原区</t>
  </si>
  <si>
    <t>原新田区</t>
  </si>
  <si>
    <t>榛原区</t>
  </si>
  <si>
    <t>暁野区</t>
  </si>
  <si>
    <t>伊那市総計</t>
  </si>
  <si>
    <t>大泉新田区</t>
  </si>
  <si>
    <t>吹上区</t>
  </si>
  <si>
    <t>羽広区</t>
  </si>
  <si>
    <t>上戸</t>
  </si>
  <si>
    <t>梨ノ木</t>
  </si>
  <si>
    <t>中条区</t>
  </si>
  <si>
    <t>与地区</t>
  </si>
  <si>
    <t>大萱区</t>
  </si>
  <si>
    <t>星ヶ丘</t>
  </si>
  <si>
    <t>小出一区</t>
  </si>
  <si>
    <t>小出二区</t>
  </si>
  <si>
    <t>小出三区</t>
  </si>
  <si>
    <t>小出島区</t>
  </si>
  <si>
    <t>沢渡区</t>
  </si>
  <si>
    <t>表木区</t>
  </si>
  <si>
    <t>諏訪形区</t>
  </si>
  <si>
    <t>赤木区</t>
  </si>
  <si>
    <t>下牧区</t>
  </si>
  <si>
    <t>伊那市の人口世帯数統計(外国人を含む合計)　　　</t>
  </si>
  <si>
    <t>地区別人口・世帯数（住民基本台帳）</t>
  </si>
  <si>
    <t>地区名</t>
  </si>
  <si>
    <t>外        国        人</t>
  </si>
  <si>
    <t>伊    那</t>
  </si>
  <si>
    <t>富    県</t>
  </si>
  <si>
    <t>美    篶</t>
  </si>
  <si>
    <t>手    良</t>
  </si>
  <si>
    <t>東 春 近</t>
  </si>
  <si>
    <t>西 箕 輪</t>
  </si>
  <si>
    <t>西 春 近</t>
  </si>
  <si>
    <t>合    計</t>
  </si>
  <si>
    <t>仙　美</t>
  </si>
  <si>
    <t>地区</t>
  </si>
  <si>
    <t>　　　　美　　　　　　篶</t>
  </si>
  <si>
    <t>　　西　　春　　近</t>
  </si>
  <si>
    <t>長　谷</t>
  </si>
  <si>
    <t>高遠</t>
  </si>
  <si>
    <t>長藤</t>
  </si>
  <si>
    <t>三義</t>
  </si>
  <si>
    <t>河南</t>
  </si>
  <si>
    <t>非持山</t>
  </si>
  <si>
    <t>非持</t>
  </si>
  <si>
    <t>溝口</t>
  </si>
  <si>
    <t>黒河内</t>
  </si>
  <si>
    <t>中尾</t>
  </si>
  <si>
    <t>市野瀬</t>
  </si>
  <si>
    <t>杉島</t>
  </si>
  <si>
    <t>浦</t>
  </si>
  <si>
    <t>高遠町</t>
  </si>
  <si>
    <t>　　東　　　春　　　近</t>
  </si>
  <si>
    <t>高　　遠</t>
  </si>
  <si>
    <t>長　　谷</t>
  </si>
  <si>
    <t>藤沢</t>
  </si>
  <si>
    <t>　　西　　　箕　　　輪</t>
  </si>
  <si>
    <t>　　手　　良</t>
  </si>
  <si>
    <t>　　富　　　県</t>
  </si>
  <si>
    <t>伊　　　　　　那</t>
  </si>
  <si>
    <t>横町区</t>
  </si>
  <si>
    <t>伊　　　　　　那</t>
  </si>
  <si>
    <t>仙　美</t>
  </si>
  <si>
    <t>伊　　　　　　那</t>
  </si>
  <si>
    <t>伊那市の人口世帯数統計(日本人の合計)　　　</t>
  </si>
  <si>
    <t>伊那市の人口世帯数統計(外国人の合計)　　　</t>
  </si>
  <si>
    <t>日        本        人</t>
  </si>
  <si>
    <t>伊　　　　那　　　　市　　　　全　　　　体</t>
  </si>
  <si>
    <t>上伊那市町村別人口・世帯数（住民基本台帳）</t>
  </si>
  <si>
    <t>日        本        人</t>
  </si>
  <si>
    <t>合                  計</t>
  </si>
  <si>
    <t>伊 那 市</t>
  </si>
  <si>
    <t>駒ヶ根市</t>
  </si>
  <si>
    <t>辰 野 町</t>
  </si>
  <si>
    <t>箕 輪 町</t>
  </si>
  <si>
    <t>飯 島 町</t>
  </si>
  <si>
    <t>南箕輪村</t>
  </si>
  <si>
    <t>中 川 村</t>
  </si>
  <si>
    <t>宮 田 村</t>
  </si>
  <si>
    <t>　　東　　春　　近</t>
  </si>
  <si>
    <t>竜西</t>
  </si>
  <si>
    <t>竜東</t>
  </si>
  <si>
    <t>中県区</t>
  </si>
  <si>
    <t>（令和5年10月1日現在）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</si>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</sst>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[&lt;=43585][$-411]ggge&quot;年&quot;m&quot;月&quot;d&quot;日&quot;;[&gt;=43831]ggge&quot;年&quot;m&quot;月&quot;d&quot;日&quot;;ggg&quot;元年&quot;m&quot;月&quot;d&quot;日&quot;"/>
  </numFmts>
  <fonts count="5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0"/>
      <color indexed="12"/>
      <name val="ＭＳ ゴシック"/>
      <family val="3"/>
    </font>
    <font>
      <sz val="9"/>
      <color indexed="8"/>
      <name val="ＭＳ 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10.5"/>
      <color indexed="12"/>
      <name val="ＭＳ Ｐゴシック"/>
      <family val="3"/>
    </font>
    <font>
      <sz val="8.5"/>
      <color indexed="8"/>
      <name val="ＭＳ ゴシック"/>
      <family val="3"/>
    </font>
    <font>
      <sz val="10"/>
      <name val="ＭＳ ゴシック"/>
      <family val="3"/>
    </font>
    <font>
      <sz val="10"/>
      <color indexed="48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9"/>
      <name val="ＭＳ ゴシック"/>
      <family val="3"/>
    </font>
    <font>
      <sz val="10.5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distributed"/>
    </xf>
    <xf numFmtId="0" fontId="6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distributed"/>
    </xf>
    <xf numFmtId="3" fontId="7" fillId="0" borderId="11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distributed"/>
    </xf>
    <xf numFmtId="3" fontId="7" fillId="0" borderId="14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distributed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distributed"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distributed"/>
    </xf>
    <xf numFmtId="3" fontId="11" fillId="0" borderId="21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>
      <alignment/>
    </xf>
    <xf numFmtId="3" fontId="11" fillId="0" borderId="22" xfId="0" applyNumberFormat="1" applyFont="1" applyBorder="1" applyAlignment="1" applyProtection="1">
      <alignment/>
      <protection locked="0"/>
    </xf>
    <xf numFmtId="0" fontId="9" fillId="0" borderId="23" xfId="0" applyNumberFormat="1" applyFont="1" applyBorder="1" applyAlignment="1">
      <alignment horizontal="distributed"/>
    </xf>
    <xf numFmtId="3" fontId="9" fillId="0" borderId="10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5" fillId="0" borderId="14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distributed"/>
    </xf>
    <xf numFmtId="3" fontId="5" fillId="0" borderId="25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 horizontal="distributed"/>
    </xf>
    <xf numFmtId="3" fontId="5" fillId="0" borderId="18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distributed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3" fontId="7" fillId="0" borderId="26" xfId="0" applyNumberFormat="1" applyFont="1" applyFill="1" applyBorder="1" applyAlignment="1" applyProtection="1">
      <alignment/>
      <protection locked="0"/>
    </xf>
    <xf numFmtId="3" fontId="7" fillId="0" borderId="27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7" fillId="0" borderId="25" xfId="0" applyNumberFormat="1" applyFont="1" applyFill="1" applyBorder="1" applyAlignment="1" applyProtection="1">
      <alignment/>
      <protection locked="0"/>
    </xf>
    <xf numFmtId="3" fontId="7" fillId="0" borderId="30" xfId="0" applyNumberFormat="1" applyFont="1" applyFill="1" applyBorder="1" applyAlignment="1" applyProtection="1">
      <alignment/>
      <protection locked="0"/>
    </xf>
    <xf numFmtId="3" fontId="5" fillId="0" borderId="31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 horizontal="distributed"/>
    </xf>
    <xf numFmtId="3" fontId="11" fillId="0" borderId="33" xfId="0" applyNumberFormat="1" applyFont="1" applyBorder="1" applyAlignment="1" applyProtection="1">
      <alignment/>
      <protection locked="0"/>
    </xf>
    <xf numFmtId="3" fontId="9" fillId="0" borderId="33" xfId="0" applyNumberFormat="1" applyFont="1" applyBorder="1" applyAlignment="1">
      <alignment/>
    </xf>
    <xf numFmtId="3" fontId="11" fillId="0" borderId="34" xfId="0" applyNumberFormat="1" applyFont="1" applyBorder="1" applyAlignment="1" applyProtection="1">
      <alignment/>
      <protection locked="0"/>
    </xf>
    <xf numFmtId="0" fontId="7" fillId="0" borderId="14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 applyProtection="1">
      <alignment/>
      <protection locked="0"/>
    </xf>
    <xf numFmtId="3" fontId="7" fillId="0" borderId="19" xfId="0" applyNumberFormat="1" applyFont="1" applyFill="1" applyBorder="1" applyAlignment="1" applyProtection="1">
      <alignment/>
      <protection locked="0"/>
    </xf>
    <xf numFmtId="3" fontId="11" fillId="0" borderId="3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13" fillId="0" borderId="35" xfId="0" applyNumberFormat="1" applyFont="1" applyFill="1" applyBorder="1" applyAlignment="1" applyProtection="1">
      <alignment/>
      <protection locked="0"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distributed"/>
    </xf>
    <xf numFmtId="0" fontId="6" fillId="0" borderId="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38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distributed"/>
    </xf>
    <xf numFmtId="3" fontId="7" fillId="0" borderId="21" xfId="0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 applyProtection="1">
      <alignment/>
      <protection locked="0"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right"/>
    </xf>
    <xf numFmtId="3" fontId="13" fillId="0" borderId="14" xfId="0" applyNumberFormat="1" applyFont="1" applyFill="1" applyBorder="1" applyAlignment="1" applyProtection="1">
      <alignment/>
      <protection locked="0"/>
    </xf>
    <xf numFmtId="3" fontId="13" fillId="0" borderId="14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3" fontId="13" fillId="0" borderId="25" xfId="0" applyNumberFormat="1" applyFont="1" applyFill="1" applyBorder="1" applyAlignment="1" applyProtection="1">
      <alignment/>
      <protection locked="0"/>
    </xf>
    <xf numFmtId="3" fontId="18" fillId="0" borderId="21" xfId="0" applyNumberFormat="1" applyFont="1" applyBorder="1" applyAlignment="1">
      <alignment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33" xfId="0" applyNumberFormat="1" applyFont="1" applyBorder="1" applyAlignment="1" applyProtection="1">
      <alignment/>
      <protection locked="0"/>
    </xf>
    <xf numFmtId="0" fontId="12" fillId="0" borderId="14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5" fillId="0" borderId="0" xfId="0" applyNumberFormat="1" applyFont="1" applyFill="1" applyAlignment="1">
      <alignment horizontal="distributed" shrinkToFit="1"/>
    </xf>
    <xf numFmtId="0" fontId="5" fillId="0" borderId="0" xfId="0" applyNumberFormat="1" applyFont="1" applyFill="1" applyBorder="1" applyAlignment="1">
      <alignment shrinkToFit="1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1" xfId="0" applyNumberFormat="1" applyFont="1" applyFill="1" applyBorder="1" applyAlignment="1">
      <alignment horizontal="distributed" shrinkToFit="1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3" fontId="5" fillId="0" borderId="11" xfId="0" applyNumberFormat="1" applyFont="1" applyFill="1" applyBorder="1" applyAlignment="1">
      <alignment shrinkToFit="1"/>
    </xf>
    <xf numFmtId="3" fontId="7" fillId="0" borderId="12" xfId="0" applyNumberFormat="1" applyFont="1" applyFill="1" applyBorder="1" applyAlignment="1" applyProtection="1">
      <alignment shrinkToFit="1"/>
      <protection locked="0"/>
    </xf>
    <xf numFmtId="0" fontId="5" fillId="0" borderId="14" xfId="0" applyNumberFormat="1" applyFont="1" applyFill="1" applyBorder="1" applyAlignment="1">
      <alignment horizontal="distributed" shrinkToFit="1"/>
    </xf>
    <xf numFmtId="3" fontId="7" fillId="0" borderId="14" xfId="0" applyNumberFormat="1" applyFont="1" applyFill="1" applyBorder="1" applyAlignment="1" applyProtection="1">
      <alignment shrinkToFit="1"/>
      <protection locked="0"/>
    </xf>
    <xf numFmtId="3" fontId="5" fillId="0" borderId="14" xfId="0" applyNumberFormat="1" applyFont="1" applyFill="1" applyBorder="1" applyAlignment="1">
      <alignment shrinkToFit="1"/>
    </xf>
    <xf numFmtId="3" fontId="7" fillId="0" borderId="15" xfId="0" applyNumberFormat="1" applyFont="1" applyFill="1" applyBorder="1" applyAlignment="1" applyProtection="1">
      <alignment shrinkToFit="1"/>
      <protection locked="0"/>
    </xf>
    <xf numFmtId="3" fontId="5" fillId="0" borderId="18" xfId="0" applyNumberFormat="1" applyFont="1" applyFill="1" applyBorder="1" applyAlignment="1">
      <alignment shrinkToFit="1"/>
    </xf>
    <xf numFmtId="0" fontId="7" fillId="0" borderId="14" xfId="0" applyNumberFormat="1" applyFont="1" applyFill="1" applyBorder="1" applyAlignment="1">
      <alignment shrinkToFit="1"/>
    </xf>
    <xf numFmtId="0" fontId="7" fillId="0" borderId="15" xfId="0" applyNumberFormat="1" applyFont="1" applyFill="1" applyBorder="1" applyAlignment="1">
      <alignment shrinkToFit="1"/>
    </xf>
    <xf numFmtId="0" fontId="5" fillId="0" borderId="16" xfId="0" applyNumberFormat="1" applyFont="1" applyFill="1" applyBorder="1" applyAlignment="1">
      <alignment horizontal="distributed" shrinkToFit="1"/>
    </xf>
    <xf numFmtId="3" fontId="5" fillId="0" borderId="16" xfId="0" applyNumberFormat="1" applyFont="1" applyFill="1" applyBorder="1" applyAlignment="1">
      <alignment shrinkToFit="1"/>
    </xf>
    <xf numFmtId="3" fontId="5" fillId="0" borderId="17" xfId="0" applyNumberFormat="1" applyFont="1" applyFill="1" applyBorder="1" applyAlignment="1">
      <alignment shrinkToFit="1"/>
    </xf>
    <xf numFmtId="0" fontId="5" fillId="0" borderId="25" xfId="0" applyNumberFormat="1" applyFont="1" applyFill="1" applyBorder="1" applyAlignment="1">
      <alignment horizontal="distributed" shrinkToFit="1"/>
    </xf>
    <xf numFmtId="3" fontId="7" fillId="0" borderId="25" xfId="0" applyNumberFormat="1" applyFont="1" applyFill="1" applyBorder="1" applyAlignment="1" applyProtection="1">
      <alignment shrinkToFit="1"/>
      <protection locked="0"/>
    </xf>
    <xf numFmtId="3" fontId="5" fillId="0" borderId="25" xfId="0" applyNumberFormat="1" applyFont="1" applyFill="1" applyBorder="1" applyAlignment="1">
      <alignment shrinkToFit="1"/>
    </xf>
    <xf numFmtId="3" fontId="7" fillId="0" borderId="30" xfId="0" applyNumberFormat="1" applyFont="1" applyFill="1" applyBorder="1" applyAlignment="1" applyProtection="1">
      <alignment shrinkToFit="1"/>
      <protection locked="0"/>
    </xf>
    <xf numFmtId="3" fontId="5" fillId="0" borderId="15" xfId="0" applyNumberFormat="1" applyFont="1" applyFill="1" applyBorder="1" applyAlignment="1">
      <alignment shrinkToFit="1"/>
    </xf>
    <xf numFmtId="3" fontId="7" fillId="0" borderId="26" xfId="0" applyNumberFormat="1" applyFont="1" applyFill="1" applyBorder="1" applyAlignment="1" applyProtection="1">
      <alignment shrinkToFit="1"/>
      <protection locked="0"/>
    </xf>
    <xf numFmtId="3" fontId="14" fillId="0" borderId="11" xfId="0" applyNumberFormat="1" applyFont="1" applyFill="1" applyBorder="1" applyAlignment="1">
      <alignment shrinkToFit="1"/>
    </xf>
    <xf numFmtId="3" fontId="13" fillId="0" borderId="11" xfId="0" applyNumberFormat="1" applyFont="1" applyFill="1" applyBorder="1" applyAlignment="1">
      <alignment shrinkToFit="1"/>
    </xf>
    <xf numFmtId="3" fontId="14" fillId="0" borderId="12" xfId="0" applyNumberFormat="1" applyFont="1" applyFill="1" applyBorder="1" applyAlignment="1">
      <alignment shrinkToFit="1"/>
    </xf>
    <xf numFmtId="3" fontId="7" fillId="0" borderId="27" xfId="0" applyNumberFormat="1" applyFont="1" applyFill="1" applyBorder="1" applyAlignment="1" applyProtection="1">
      <alignment shrinkToFit="1"/>
      <protection locked="0"/>
    </xf>
    <xf numFmtId="0" fontId="8" fillId="0" borderId="18" xfId="0" applyNumberFormat="1" applyFont="1" applyFill="1" applyBorder="1" applyAlignment="1">
      <alignment horizontal="center" shrinkToFit="1"/>
    </xf>
    <xf numFmtId="3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19" xfId="0" applyNumberFormat="1" applyFont="1" applyFill="1" applyBorder="1" applyAlignment="1" applyProtection="1">
      <alignment shrinkToFit="1"/>
      <protection locked="0"/>
    </xf>
    <xf numFmtId="3" fontId="5" fillId="0" borderId="28" xfId="0" applyNumberFormat="1" applyFont="1" applyFill="1" applyBorder="1" applyAlignment="1">
      <alignment shrinkToFit="1"/>
    </xf>
    <xf numFmtId="3" fontId="5" fillId="0" borderId="31" xfId="0" applyNumberFormat="1" applyFont="1" applyFill="1" applyBorder="1" applyAlignment="1">
      <alignment shrinkToFit="1"/>
    </xf>
    <xf numFmtId="0" fontId="6" fillId="0" borderId="14" xfId="0" applyNumberFormat="1" applyFont="1" applyFill="1" applyBorder="1" applyAlignment="1">
      <alignment horizontal="distributed" shrinkToFit="1"/>
    </xf>
    <xf numFmtId="0" fontId="6" fillId="0" borderId="14" xfId="0" applyNumberFormat="1" applyFont="1" applyFill="1" applyBorder="1" applyAlignment="1">
      <alignment shrinkToFit="1"/>
    </xf>
    <xf numFmtId="0" fontId="6" fillId="0" borderId="15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8" xfId="0" applyNumberFormat="1" applyFont="1" applyFill="1" applyBorder="1" applyAlignment="1">
      <alignment horizontal="distributed" shrinkToFit="1"/>
    </xf>
    <xf numFmtId="0" fontId="5" fillId="0" borderId="38" xfId="0" applyNumberFormat="1" applyFont="1" applyFill="1" applyBorder="1" applyAlignment="1">
      <alignment shrinkToFit="1"/>
    </xf>
    <xf numFmtId="3" fontId="5" fillId="0" borderId="12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>
      <alignment shrinkToFit="1"/>
    </xf>
    <xf numFmtId="3" fontId="7" fillId="0" borderId="15" xfId="0" applyNumberFormat="1" applyFont="1" applyFill="1" applyBorder="1" applyAlignment="1">
      <alignment shrinkToFit="1"/>
    </xf>
    <xf numFmtId="3" fontId="5" fillId="0" borderId="29" xfId="0" applyNumberFormat="1" applyFont="1" applyFill="1" applyBorder="1" applyAlignment="1">
      <alignment shrinkToFit="1"/>
    </xf>
    <xf numFmtId="0" fontId="5" fillId="0" borderId="21" xfId="0" applyNumberFormat="1" applyFont="1" applyFill="1" applyBorder="1" applyAlignment="1">
      <alignment horizontal="distributed" shrinkToFit="1"/>
    </xf>
    <xf numFmtId="3" fontId="7" fillId="0" borderId="21" xfId="0" applyNumberFormat="1" applyFont="1" applyFill="1" applyBorder="1" applyAlignment="1" applyProtection="1">
      <alignment shrinkToFit="1"/>
      <protection locked="0"/>
    </xf>
    <xf numFmtId="3" fontId="5" fillId="0" borderId="21" xfId="0" applyNumberFormat="1" applyFont="1" applyFill="1" applyBorder="1" applyAlignment="1">
      <alignment shrinkToFit="1"/>
    </xf>
    <xf numFmtId="3" fontId="7" fillId="0" borderId="22" xfId="0" applyNumberFormat="1" applyFont="1" applyFill="1" applyBorder="1" applyAlignment="1" applyProtection="1">
      <alignment shrinkToFit="1"/>
      <protection locked="0"/>
    </xf>
    <xf numFmtId="3" fontId="5" fillId="0" borderId="30" xfId="0" applyNumberFormat="1" applyFont="1" applyFill="1" applyBorder="1" applyAlignment="1">
      <alignment shrinkToFit="1"/>
    </xf>
    <xf numFmtId="3" fontId="13" fillId="0" borderId="35" xfId="0" applyNumberFormat="1" applyFont="1" applyFill="1" applyBorder="1" applyAlignment="1" applyProtection="1">
      <alignment shrinkToFit="1"/>
      <protection locked="0"/>
    </xf>
    <xf numFmtId="0" fontId="5" fillId="0" borderId="23" xfId="0" applyNumberFormat="1" applyFont="1" applyFill="1" applyBorder="1" applyAlignment="1">
      <alignment shrinkToFit="1"/>
    </xf>
    <xf numFmtId="3" fontId="5" fillId="0" borderId="36" xfId="0" applyNumberFormat="1" applyFont="1" applyFill="1" applyBorder="1" applyAlignment="1">
      <alignment shrinkToFit="1"/>
    </xf>
    <xf numFmtId="3" fontId="5" fillId="0" borderId="37" xfId="0" applyNumberFormat="1" applyFont="1" applyFill="1" applyBorder="1" applyAlignment="1">
      <alignment shrinkToFit="1"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horizontal="distributed" shrinkToFit="1"/>
    </xf>
    <xf numFmtId="0" fontId="6" fillId="0" borderId="0" xfId="0" applyNumberFormat="1" applyFont="1" applyFill="1" applyBorder="1" applyAlignment="1">
      <alignment horizontal="distributed" shrinkToFit="1"/>
    </xf>
    <xf numFmtId="0" fontId="6" fillId="0" borderId="0" xfId="0" applyNumberFormat="1" applyFont="1" applyFill="1" applyBorder="1" applyAlignment="1">
      <alignment shrinkToFit="1"/>
    </xf>
    <xf numFmtId="0" fontId="17" fillId="0" borderId="0" xfId="0" applyNumberFormat="1" applyFont="1" applyFill="1" applyAlignment="1">
      <alignment horizontal="right" shrinkToFit="1"/>
    </xf>
    <xf numFmtId="0" fontId="9" fillId="0" borderId="39" xfId="0" applyNumberFormat="1" applyFont="1" applyBorder="1" applyAlignment="1">
      <alignment horizontal="distributed"/>
    </xf>
    <xf numFmtId="3" fontId="9" fillId="0" borderId="25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11" fillId="0" borderId="21" xfId="61" applyNumberFormat="1" applyFont="1" applyBorder="1" applyAlignment="1">
      <alignment/>
      <protection/>
    </xf>
    <xf numFmtId="3" fontId="9" fillId="0" borderId="21" xfId="61" applyNumberFormat="1" applyFont="1" applyBorder="1" applyAlignment="1">
      <alignment/>
      <protection/>
    </xf>
    <xf numFmtId="3" fontId="11" fillId="0" borderId="22" xfId="61" applyNumberFormat="1" applyFont="1" applyBorder="1" applyAlignment="1">
      <alignment/>
      <protection/>
    </xf>
    <xf numFmtId="3" fontId="11" fillId="0" borderId="18" xfId="61" applyNumberFormat="1" applyFont="1" applyBorder="1" applyAlignment="1">
      <alignment/>
      <protection/>
    </xf>
    <xf numFmtId="3" fontId="9" fillId="0" borderId="18" xfId="61" applyNumberFormat="1" applyFont="1" applyBorder="1" applyAlignment="1">
      <alignment/>
      <protection/>
    </xf>
    <xf numFmtId="3" fontId="11" fillId="0" borderId="19" xfId="61" applyNumberFormat="1" applyFont="1" applyBorder="1" applyAlignment="1">
      <alignment/>
      <protection/>
    </xf>
    <xf numFmtId="0" fontId="6" fillId="0" borderId="0" xfId="58" applyNumberFormat="1" applyFont="1" applyFill="1" applyAlignment="1">
      <alignment/>
    </xf>
    <xf numFmtId="0" fontId="5" fillId="0" borderId="4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 quotePrefix="1">
      <alignment/>
    </xf>
    <xf numFmtId="3" fontId="5" fillId="0" borderId="41" xfId="0" applyNumberFormat="1" applyFont="1" applyFill="1" applyBorder="1" applyAlignment="1">
      <alignment shrinkToFit="1"/>
    </xf>
    <xf numFmtId="0" fontId="9" fillId="0" borderId="42" xfId="0" applyNumberFormat="1" applyFont="1" applyBorder="1" applyAlignment="1">
      <alignment horizontal="distributed"/>
    </xf>
    <xf numFmtId="0" fontId="9" fillId="0" borderId="39" xfId="0" applyNumberFormat="1" applyFont="1" applyBorder="1" applyAlignment="1">
      <alignment horizontal="distributed"/>
    </xf>
    <xf numFmtId="0" fontId="9" fillId="0" borderId="43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5" fillId="0" borderId="42" xfId="0" applyNumberFormat="1" applyFont="1" applyFill="1" applyBorder="1" applyAlignment="1">
      <alignment horizontal="center" vertical="top" textRotation="255"/>
    </xf>
    <xf numFmtId="0" fontId="5" fillId="0" borderId="20" xfId="0" applyNumberFormat="1" applyFont="1" applyFill="1" applyBorder="1" applyAlignment="1">
      <alignment horizontal="center" vertical="top" textRotation="255"/>
    </xf>
    <xf numFmtId="0" fontId="5" fillId="0" borderId="23" xfId="0" applyNumberFormat="1" applyFont="1" applyFill="1" applyBorder="1" applyAlignment="1">
      <alignment horizontal="center" vertical="top" textRotation="255"/>
    </xf>
    <xf numFmtId="0" fontId="5" fillId="0" borderId="42" xfId="0" applyNumberFormat="1" applyFont="1" applyFill="1" applyBorder="1" applyAlignment="1">
      <alignment horizontal="center" vertical="center" textRotation="255"/>
    </xf>
    <xf numFmtId="0" fontId="5" fillId="0" borderId="20" xfId="0" applyNumberFormat="1" applyFont="1" applyFill="1" applyBorder="1" applyAlignment="1">
      <alignment horizontal="center" vertical="center" textRotation="255"/>
    </xf>
    <xf numFmtId="0" fontId="5" fillId="0" borderId="23" xfId="0" applyNumberFormat="1" applyFont="1" applyFill="1" applyBorder="1" applyAlignment="1">
      <alignment horizontal="center" vertical="center" textRotation="255"/>
    </xf>
    <xf numFmtId="0" fontId="5" fillId="0" borderId="47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 quotePrefix="1">
      <alignment horizontal="right"/>
    </xf>
    <xf numFmtId="0" fontId="5" fillId="0" borderId="0" xfId="0" applyNumberFormat="1" applyFont="1" applyFill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 vertical="top" textRotation="255" shrinkToFit="1"/>
    </xf>
    <xf numFmtId="0" fontId="5" fillId="0" borderId="23" xfId="0" applyNumberFormat="1" applyFont="1" applyFill="1" applyBorder="1" applyAlignment="1">
      <alignment horizontal="center" vertical="top" textRotation="255" shrinkToFit="1"/>
    </xf>
    <xf numFmtId="0" fontId="5" fillId="0" borderId="49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43" xfId="0" applyNumberFormat="1" applyFont="1" applyFill="1" applyBorder="1" applyAlignment="1">
      <alignment horizontal="center" shrinkToFit="1"/>
    </xf>
    <xf numFmtId="0" fontId="5" fillId="0" borderId="44" xfId="0" applyNumberFormat="1" applyFont="1" applyFill="1" applyBorder="1" applyAlignment="1">
      <alignment horizontal="center" shrinkToFit="1"/>
    </xf>
    <xf numFmtId="0" fontId="5" fillId="0" borderId="46" xfId="0" applyNumberFormat="1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>
      <alignment horizontal="center" shrinkToFit="1"/>
    </xf>
    <xf numFmtId="0" fontId="5" fillId="0" borderId="24" xfId="0" applyNumberFormat="1" applyFont="1" applyFill="1" applyBorder="1" applyAlignment="1">
      <alignment horizontal="center" shrinkToFit="1"/>
    </xf>
    <xf numFmtId="0" fontId="5" fillId="0" borderId="40" xfId="0" applyNumberFormat="1" applyFont="1" applyFill="1" applyBorder="1" applyAlignment="1">
      <alignment horizontal="right" shrinkToFit="1"/>
    </xf>
    <xf numFmtId="0" fontId="5" fillId="0" borderId="40" xfId="0" applyNumberFormat="1" applyFont="1" applyFill="1" applyBorder="1" applyAlignment="1" quotePrefix="1">
      <alignment horizontal="righ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20" xfId="0" applyNumberFormat="1" applyFont="1" applyFill="1" applyBorder="1" applyAlignment="1">
      <alignment horizontal="center" vertical="top" textRotation="255" shrinkToFit="1"/>
    </xf>
    <xf numFmtId="0" fontId="5" fillId="0" borderId="42" xfId="0" applyNumberFormat="1" applyFont="1" applyFill="1" applyBorder="1" applyAlignment="1">
      <alignment horizontal="center" vertical="center" textRotation="255" shrinkToFit="1"/>
    </xf>
    <xf numFmtId="0" fontId="5" fillId="0" borderId="20" xfId="0" applyNumberFormat="1" applyFont="1" applyFill="1" applyBorder="1" applyAlignment="1">
      <alignment horizontal="center" vertical="center" textRotation="255" shrinkToFit="1"/>
    </xf>
    <xf numFmtId="0" fontId="5" fillId="0" borderId="23" xfId="0" applyNumberFormat="1" applyFont="1" applyFill="1" applyBorder="1" applyAlignment="1">
      <alignment horizontal="center" vertical="center" textRotation="255" shrinkToFit="1"/>
    </xf>
    <xf numFmtId="0" fontId="5" fillId="0" borderId="47" xfId="0" applyNumberFormat="1" applyFont="1" applyFill="1" applyBorder="1" applyAlignment="1">
      <alignment horizontal="center" shrinkToFit="1"/>
    </xf>
    <xf numFmtId="0" fontId="5" fillId="0" borderId="36" xfId="0" applyNumberFormat="1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伊那市町村別人口 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OutlineSymbols="0" zoomScalePageLayoutView="0" workbookViewId="0" topLeftCell="A1">
      <selection activeCell="Q10" sqref="Q10"/>
    </sheetView>
  </sheetViews>
  <sheetFormatPr defaultColWidth="10.75390625" defaultRowHeight="14.25"/>
  <cols>
    <col min="1" max="1" width="10.75390625" style="21" customWidth="1"/>
    <col min="2" max="5" width="8.375" style="22" customWidth="1"/>
    <col min="6" max="9" width="6.75390625" style="22" customWidth="1"/>
    <col min="10" max="12" width="8.50390625" style="22" customWidth="1"/>
    <col min="13" max="13" width="13.375" style="22" customWidth="1"/>
    <col min="14" max="14" width="1.75390625" style="22" customWidth="1"/>
    <col min="15" max="16384" width="10.75390625" style="22" customWidth="1"/>
  </cols>
  <sheetData>
    <row r="1" spans="4:9" ht="14.25" customHeight="1">
      <c r="D1" s="168" t="s">
        <v>83</v>
      </c>
      <c r="E1" s="168"/>
      <c r="F1" s="168"/>
      <c r="G1" s="168"/>
      <c r="H1" s="168"/>
      <c r="I1" s="168"/>
    </row>
    <row r="2" spans="12:17" ht="14.25" customHeight="1">
      <c r="L2" s="160" t="s">
        <v>143</v>
      </c>
      <c r="N2" s="161"/>
      <c r="O2" s="161"/>
      <c r="P2" s="161"/>
      <c r="Q2" s="161"/>
    </row>
    <row r="3" spans="1:14" ht="14.25" customHeight="1">
      <c r="A3" s="163" t="s">
        <v>84</v>
      </c>
      <c r="B3" s="165" t="s">
        <v>126</v>
      </c>
      <c r="C3" s="166"/>
      <c r="D3" s="166"/>
      <c r="E3" s="169"/>
      <c r="F3" s="165" t="s">
        <v>85</v>
      </c>
      <c r="G3" s="166"/>
      <c r="H3" s="166"/>
      <c r="I3" s="169"/>
      <c r="J3" s="165" t="s">
        <v>127</v>
      </c>
      <c r="K3" s="166"/>
      <c r="L3" s="166"/>
      <c r="M3" s="167"/>
      <c r="N3" s="23"/>
    </row>
    <row r="4" spans="1:14" ht="14.25" customHeight="1">
      <c r="A4" s="164"/>
      <c r="B4" s="24" t="s">
        <v>27</v>
      </c>
      <c r="C4" s="24" t="s">
        <v>28</v>
      </c>
      <c r="D4" s="24" t="s">
        <v>29</v>
      </c>
      <c r="E4" s="24" t="s">
        <v>30</v>
      </c>
      <c r="F4" s="24" t="s">
        <v>27</v>
      </c>
      <c r="G4" s="24" t="s">
        <v>28</v>
      </c>
      <c r="H4" s="24" t="s">
        <v>29</v>
      </c>
      <c r="I4" s="24" t="s">
        <v>30</v>
      </c>
      <c r="J4" s="24" t="s">
        <v>27</v>
      </c>
      <c r="K4" s="24" t="s">
        <v>28</v>
      </c>
      <c r="L4" s="24" t="s">
        <v>29</v>
      </c>
      <c r="M4" s="25" t="s">
        <v>30</v>
      </c>
      <c r="N4" s="23"/>
    </row>
    <row r="5" spans="1:15" ht="14.25" customHeight="1">
      <c r="A5" s="26" t="s">
        <v>86</v>
      </c>
      <c r="B5" s="27">
        <f>'伊那市地区別人口 (日本人)'!C31</f>
        <v>14003</v>
      </c>
      <c r="C5" s="27">
        <f>'伊那市地区別人口 (日本人)'!D31</f>
        <v>14579</v>
      </c>
      <c r="D5" s="28">
        <f>SUM(B5:C5)</f>
        <v>28582</v>
      </c>
      <c r="E5" s="27">
        <f>'伊那市地区別人口 (日本人)'!F31</f>
        <v>12895</v>
      </c>
      <c r="F5" s="88">
        <f>J5-B5</f>
        <v>572</v>
      </c>
      <c r="G5" s="88">
        <f>K5-C5</f>
        <v>697</v>
      </c>
      <c r="H5" s="28">
        <f>SUM(F5:G5)</f>
        <v>1269</v>
      </c>
      <c r="I5" s="27">
        <f>'伊那市地区別人口 (外国人 ）'!F31</f>
        <v>846</v>
      </c>
      <c r="J5" s="87">
        <f>'伊那市地区別人口'!C31</f>
        <v>14575</v>
      </c>
      <c r="K5" s="87">
        <f>'伊那市地区別人口'!D31</f>
        <v>15276</v>
      </c>
      <c r="L5" s="28">
        <f>SUM(J5:K5)</f>
        <v>29851</v>
      </c>
      <c r="M5" s="60">
        <f>'伊那市地区別人口'!F31</f>
        <v>13510</v>
      </c>
      <c r="N5" s="61"/>
      <c r="O5" s="23"/>
    </row>
    <row r="6" spans="1:14" ht="14.25" customHeight="1">
      <c r="A6" s="26" t="s">
        <v>87</v>
      </c>
      <c r="B6" s="27">
        <f>'伊那市地区別人口 (日本人)'!I12</f>
        <v>1435</v>
      </c>
      <c r="C6" s="27">
        <f>'伊那市地区別人口 (日本人)'!J12</f>
        <v>1503</v>
      </c>
      <c r="D6" s="28">
        <f>B6+C6</f>
        <v>2938</v>
      </c>
      <c r="E6" s="27">
        <f>'伊那市地区別人口 (日本人)'!L12</f>
        <v>1154</v>
      </c>
      <c r="F6" s="88">
        <f aca="true" t="shared" si="0" ref="F6:F13">J6-B6</f>
        <v>5</v>
      </c>
      <c r="G6" s="88">
        <f aca="true" t="shared" si="1" ref="G6:G13">K6-C6</f>
        <v>17</v>
      </c>
      <c r="H6" s="28">
        <f aca="true" t="shared" si="2" ref="H6:H13">SUM(F6:G6)</f>
        <v>22</v>
      </c>
      <c r="I6" s="27">
        <f>'伊那市地区別人口 (外国人 ）'!L12</f>
        <v>15</v>
      </c>
      <c r="J6" s="87">
        <f>'伊那市地区別人口'!I12</f>
        <v>1440</v>
      </c>
      <c r="K6" s="87">
        <f>'伊那市地区別人口'!J12</f>
        <v>1520</v>
      </c>
      <c r="L6" s="28">
        <f aca="true" t="shared" si="3" ref="L6:L13">SUM(J6:K6)</f>
        <v>2960</v>
      </c>
      <c r="M6" s="29">
        <f>'伊那市地区別人口'!L12</f>
        <v>1158</v>
      </c>
      <c r="N6" s="23"/>
    </row>
    <row r="7" spans="1:14" ht="14.25" customHeight="1">
      <c r="A7" s="26" t="s">
        <v>88</v>
      </c>
      <c r="B7" s="27">
        <f>'伊那市地区別人口 (日本人)'!I26</f>
        <v>3136</v>
      </c>
      <c r="C7" s="27">
        <f>'伊那市地区別人口 (日本人)'!J26</f>
        <v>3334</v>
      </c>
      <c r="D7" s="28">
        <f aca="true" t="shared" si="4" ref="D7:D13">B7+C7</f>
        <v>6470</v>
      </c>
      <c r="E7" s="27">
        <f>'伊那市地区別人口 (日本人)'!L26</f>
        <v>2661</v>
      </c>
      <c r="F7" s="88">
        <f t="shared" si="0"/>
        <v>60</v>
      </c>
      <c r="G7" s="88">
        <f t="shared" si="1"/>
        <v>79</v>
      </c>
      <c r="H7" s="28">
        <f t="shared" si="2"/>
        <v>139</v>
      </c>
      <c r="I7" s="27">
        <f>'伊那市地区別人口 (外国人 ）'!L26</f>
        <v>103</v>
      </c>
      <c r="J7" s="87">
        <f>'伊那市地区別人口'!I26</f>
        <v>3196</v>
      </c>
      <c r="K7" s="87">
        <f>'伊那市地区別人口'!J26</f>
        <v>3413</v>
      </c>
      <c r="L7" s="28">
        <f t="shared" si="3"/>
        <v>6609</v>
      </c>
      <c r="M7" s="29">
        <f>'伊那市地区別人口'!L26</f>
        <v>2733</v>
      </c>
      <c r="N7" s="23"/>
    </row>
    <row r="8" spans="1:14" ht="14.25" customHeight="1">
      <c r="A8" s="26" t="s">
        <v>89</v>
      </c>
      <c r="B8" s="27">
        <f>'伊那市地区別人口 (日本人)'!I33</f>
        <v>1018</v>
      </c>
      <c r="C8" s="27">
        <f>'伊那市地区別人口 (日本人)'!J33</f>
        <v>1000</v>
      </c>
      <c r="D8" s="28">
        <f t="shared" si="4"/>
        <v>2018</v>
      </c>
      <c r="E8" s="27">
        <f>'伊那市地区別人口 (日本人)'!L33</f>
        <v>798</v>
      </c>
      <c r="F8" s="88">
        <f t="shared" si="0"/>
        <v>5</v>
      </c>
      <c r="G8" s="88">
        <f t="shared" si="1"/>
        <v>14</v>
      </c>
      <c r="H8" s="28">
        <f t="shared" si="2"/>
        <v>19</v>
      </c>
      <c r="I8" s="27">
        <f>'伊那市地区別人口 (外国人 ）'!L33</f>
        <v>15</v>
      </c>
      <c r="J8" s="87">
        <f>'伊那市地区別人口'!I33</f>
        <v>1023</v>
      </c>
      <c r="K8" s="87">
        <f>'伊那市地区別人口'!J33</f>
        <v>1014</v>
      </c>
      <c r="L8" s="28">
        <f t="shared" si="3"/>
        <v>2037</v>
      </c>
      <c r="M8" s="29">
        <f>'伊那市地区別人口'!L33</f>
        <v>805</v>
      </c>
      <c r="N8" s="23"/>
    </row>
    <row r="9" spans="1:14" ht="14.25" customHeight="1">
      <c r="A9" s="26" t="s">
        <v>90</v>
      </c>
      <c r="B9" s="27">
        <f>'伊那市地区別人口 (日本人)'!O16</f>
        <v>2644</v>
      </c>
      <c r="C9" s="27">
        <f>'伊那市地区別人口 (日本人)'!P16</f>
        <v>2614</v>
      </c>
      <c r="D9" s="28">
        <f t="shared" si="4"/>
        <v>5258</v>
      </c>
      <c r="E9" s="27">
        <f>'伊那市地区別人口 (日本人)'!R16</f>
        <v>2054</v>
      </c>
      <c r="F9" s="88">
        <f t="shared" si="0"/>
        <v>56</v>
      </c>
      <c r="G9" s="88">
        <f t="shared" si="1"/>
        <v>58</v>
      </c>
      <c r="H9" s="28">
        <f t="shared" si="2"/>
        <v>114</v>
      </c>
      <c r="I9" s="27">
        <f>'伊那市地区別人口 (外国人 ）'!R16</f>
        <v>81</v>
      </c>
      <c r="J9" s="87">
        <f>'伊那市地区別人口'!O16</f>
        <v>2700</v>
      </c>
      <c r="K9" s="87">
        <f>'伊那市地区別人口'!P16</f>
        <v>2672</v>
      </c>
      <c r="L9" s="28">
        <f t="shared" si="3"/>
        <v>5372</v>
      </c>
      <c r="M9" s="29">
        <f>'伊那市地区別人口'!R16</f>
        <v>2114</v>
      </c>
      <c r="N9" s="23"/>
    </row>
    <row r="10" spans="1:14" ht="14.25" customHeight="1">
      <c r="A10" s="26" t="s">
        <v>91</v>
      </c>
      <c r="B10" s="27">
        <f>'伊那市地区別人口 (日本人)'!O28</f>
        <v>3036</v>
      </c>
      <c r="C10" s="27">
        <f>'伊那市地区別人口 (日本人)'!P28</f>
        <v>3073</v>
      </c>
      <c r="D10" s="28">
        <f t="shared" si="4"/>
        <v>6109</v>
      </c>
      <c r="E10" s="27">
        <f>'伊那市地区別人口 (日本人)'!R28</f>
        <v>2740</v>
      </c>
      <c r="F10" s="88">
        <f t="shared" si="0"/>
        <v>55</v>
      </c>
      <c r="G10" s="88">
        <f t="shared" si="1"/>
        <v>87</v>
      </c>
      <c r="H10" s="28">
        <f t="shared" si="2"/>
        <v>142</v>
      </c>
      <c r="I10" s="27">
        <f>'伊那市地区別人口 (外国人 ）'!R28</f>
        <v>111</v>
      </c>
      <c r="J10" s="87">
        <f>'伊那市地区別人口'!O28</f>
        <v>3091</v>
      </c>
      <c r="K10" s="87">
        <f>'伊那市地区別人口'!P28</f>
        <v>3160</v>
      </c>
      <c r="L10" s="28">
        <f t="shared" si="3"/>
        <v>6251</v>
      </c>
      <c r="M10" s="29">
        <f>'伊那市地区別人口'!R28</f>
        <v>2803</v>
      </c>
      <c r="N10" s="23"/>
    </row>
    <row r="11" spans="1:14" ht="14.25" customHeight="1">
      <c r="A11" s="26" t="s">
        <v>92</v>
      </c>
      <c r="B11" s="27">
        <f>'伊那市地区別人口 (日本人)'!U15</f>
        <v>2793</v>
      </c>
      <c r="C11" s="27">
        <f>'伊那市地区別人口 (日本人)'!V15</f>
        <v>2811</v>
      </c>
      <c r="D11" s="28">
        <f t="shared" si="4"/>
        <v>5604</v>
      </c>
      <c r="E11" s="27">
        <f>'伊那市地区別人口 (日本人)'!X15</f>
        <v>2273</v>
      </c>
      <c r="F11" s="88">
        <f t="shared" si="0"/>
        <v>49</v>
      </c>
      <c r="G11" s="88">
        <f t="shared" si="1"/>
        <v>79</v>
      </c>
      <c r="H11" s="28">
        <f t="shared" si="2"/>
        <v>128</v>
      </c>
      <c r="I11" s="27">
        <f>'伊那市地区別人口 (外国人 ）'!X15</f>
        <v>115</v>
      </c>
      <c r="J11" s="87">
        <f>'伊那市地区別人口'!U15</f>
        <v>2842</v>
      </c>
      <c r="K11" s="87">
        <f>'伊那市地区別人口'!V15</f>
        <v>2890</v>
      </c>
      <c r="L11" s="28">
        <f t="shared" si="3"/>
        <v>5732</v>
      </c>
      <c r="M11" s="29">
        <f>'伊那市地区別人口'!X15</f>
        <v>2364</v>
      </c>
      <c r="N11" s="23"/>
    </row>
    <row r="12" spans="1:14" ht="14.25" customHeight="1">
      <c r="A12" s="26" t="s">
        <v>111</v>
      </c>
      <c r="B12" s="27">
        <f>'伊那市地区別人口 (日本人)'!U22</f>
        <v>2467</v>
      </c>
      <c r="C12" s="27">
        <f>'伊那市地区別人口 (日本人)'!V22</f>
        <v>2638</v>
      </c>
      <c r="D12" s="28">
        <f t="shared" si="4"/>
        <v>5105</v>
      </c>
      <c r="E12" s="27">
        <f>'伊那市地区別人口 (日本人)'!X22</f>
        <v>2218</v>
      </c>
      <c r="F12" s="88">
        <f t="shared" si="0"/>
        <v>14</v>
      </c>
      <c r="G12" s="88">
        <f t="shared" si="1"/>
        <v>27</v>
      </c>
      <c r="H12" s="28">
        <f t="shared" si="2"/>
        <v>41</v>
      </c>
      <c r="I12" s="27">
        <f>'伊那市地区別人口 (外国人 ）'!X22</f>
        <v>34</v>
      </c>
      <c r="J12" s="87">
        <f>'伊那市地区別人口'!U22</f>
        <v>2481</v>
      </c>
      <c r="K12" s="87">
        <f>'伊那市地区別人口'!V22</f>
        <v>2665</v>
      </c>
      <c r="L12" s="28">
        <f t="shared" si="3"/>
        <v>5146</v>
      </c>
      <c r="M12" s="29">
        <f>'伊那市地区別人口'!X22</f>
        <v>2228</v>
      </c>
      <c r="N12" s="23"/>
    </row>
    <row r="13" spans="1:14" ht="14.25" customHeight="1">
      <c r="A13" s="50" t="s">
        <v>98</v>
      </c>
      <c r="B13" s="51">
        <f>'伊那市地区別人口 (日本人)'!U32</f>
        <v>737</v>
      </c>
      <c r="C13" s="51">
        <f>'伊那市地区別人口 (日本人)'!V32</f>
        <v>836</v>
      </c>
      <c r="D13" s="52">
        <f t="shared" si="4"/>
        <v>1573</v>
      </c>
      <c r="E13" s="51">
        <f>'伊那市地区別人口 (日本人)'!X32</f>
        <v>757</v>
      </c>
      <c r="F13" s="89">
        <f t="shared" si="0"/>
        <v>1</v>
      </c>
      <c r="G13" s="89">
        <f t="shared" si="1"/>
        <v>4</v>
      </c>
      <c r="H13" s="52">
        <f t="shared" si="2"/>
        <v>5</v>
      </c>
      <c r="I13" s="51">
        <f>'伊那市地区別人口 (外国人 ）'!X32</f>
        <v>4</v>
      </c>
      <c r="J13" s="87">
        <f>'伊那市地区別人口'!U32</f>
        <v>738</v>
      </c>
      <c r="K13" s="87">
        <f>'伊那市地区別人口'!V32</f>
        <v>840</v>
      </c>
      <c r="L13" s="52">
        <f t="shared" si="3"/>
        <v>1578</v>
      </c>
      <c r="M13" s="53">
        <f>'伊那市地区別人口'!X32</f>
        <v>758</v>
      </c>
      <c r="N13" s="23"/>
    </row>
    <row r="14" spans="1:14" ht="14.25" customHeight="1">
      <c r="A14" s="30" t="s">
        <v>93</v>
      </c>
      <c r="B14" s="31">
        <f>SUM(B5:B13)</f>
        <v>31269</v>
      </c>
      <c r="C14" s="31">
        <f aca="true" t="shared" si="5" ref="C14:H14">SUM(C5:C13)</f>
        <v>32388</v>
      </c>
      <c r="D14" s="31">
        <f t="shared" si="5"/>
        <v>63657</v>
      </c>
      <c r="E14" s="31">
        <f t="shared" si="5"/>
        <v>27550</v>
      </c>
      <c r="F14" s="31">
        <f t="shared" si="5"/>
        <v>817</v>
      </c>
      <c r="G14" s="31">
        <f t="shared" si="5"/>
        <v>1062</v>
      </c>
      <c r="H14" s="31">
        <f t="shared" si="5"/>
        <v>1879</v>
      </c>
      <c r="I14" s="31">
        <f>SUM(I5:I13)</f>
        <v>1324</v>
      </c>
      <c r="J14" s="56">
        <f>SUM(J5:J13)</f>
        <v>32086</v>
      </c>
      <c r="K14" s="56">
        <f>SUM(K5:K13)</f>
        <v>33450</v>
      </c>
      <c r="L14" s="31">
        <f>SUM(L5:L13)</f>
        <v>65536</v>
      </c>
      <c r="M14" s="32">
        <f>SUM(M5:M13)</f>
        <v>28473</v>
      </c>
      <c r="N14" s="23"/>
    </row>
    <row r="15" spans="1:13" ht="14.25" customHeight="1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0"/>
    </row>
    <row r="16" ht="14.25" customHeight="1"/>
  </sheetData>
  <sheetProtection formatCells="0" formatColumns="0" formatRows="0"/>
  <mergeCells count="5">
    <mergeCell ref="A3:A4"/>
    <mergeCell ref="J3:M3"/>
    <mergeCell ref="D1:I1"/>
    <mergeCell ref="B3:E3"/>
    <mergeCell ref="F3:I3"/>
  </mergeCells>
  <printOptions horizontalCentered="1" verticalCentered="1"/>
  <pageMargins left="0.5" right="0.5" top="0.5" bottom="0.5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tabSelected="1" showOutlineSymbols="0" zoomScalePageLayoutView="0" workbookViewId="0" topLeftCell="A1">
      <selection activeCell="K7" sqref="K7:K13"/>
    </sheetView>
  </sheetViews>
  <sheetFormatPr defaultColWidth="10.75390625" defaultRowHeight="14.25"/>
  <cols>
    <col min="1" max="1" width="10.75390625" style="21" customWidth="1"/>
    <col min="2" max="4" width="8.375" style="22" customWidth="1"/>
    <col min="5" max="7" width="6.75390625" style="22" customWidth="1"/>
    <col min="8" max="11" width="8.50390625" style="22" customWidth="1"/>
    <col min="12" max="12" width="1.75390625" style="22" customWidth="1"/>
    <col min="13" max="16384" width="10.75390625" style="22" customWidth="1"/>
  </cols>
  <sheetData>
    <row r="1" ht="14.25" customHeight="1"/>
    <row r="2" spans="3:8" ht="14.25" customHeight="1">
      <c r="C2" s="168" t="s">
        <v>128</v>
      </c>
      <c r="D2" s="168"/>
      <c r="E2" s="168"/>
      <c r="F2" s="168"/>
      <c r="G2" s="168"/>
      <c r="H2" s="168"/>
    </row>
    <row r="3" ht="14.25" customHeight="1">
      <c r="J3" s="160" t="s">
        <v>143</v>
      </c>
    </row>
    <row r="4" spans="1:12" ht="14.25" customHeight="1">
      <c r="A4" s="163" t="s">
        <v>84</v>
      </c>
      <c r="B4" s="165" t="s">
        <v>129</v>
      </c>
      <c r="C4" s="166"/>
      <c r="D4" s="166"/>
      <c r="E4" s="165" t="s">
        <v>85</v>
      </c>
      <c r="F4" s="166"/>
      <c r="G4" s="166"/>
      <c r="H4" s="165" t="s">
        <v>130</v>
      </c>
      <c r="I4" s="166"/>
      <c r="J4" s="166"/>
      <c r="K4" s="167"/>
      <c r="L4" s="23"/>
    </row>
    <row r="5" spans="1:12" ht="14.25" customHeight="1">
      <c r="A5" s="164"/>
      <c r="B5" s="24" t="s">
        <v>27</v>
      </c>
      <c r="C5" s="24" t="s">
        <v>28</v>
      </c>
      <c r="D5" s="24" t="s">
        <v>29</v>
      </c>
      <c r="E5" s="24" t="s">
        <v>27</v>
      </c>
      <c r="F5" s="24" t="s">
        <v>28</v>
      </c>
      <c r="G5" s="24" t="s">
        <v>29</v>
      </c>
      <c r="H5" s="24" t="s">
        <v>27</v>
      </c>
      <c r="I5" s="24" t="s">
        <v>28</v>
      </c>
      <c r="J5" s="24" t="s">
        <v>29</v>
      </c>
      <c r="K5" s="25" t="s">
        <v>30</v>
      </c>
      <c r="L5" s="23"/>
    </row>
    <row r="6" spans="1:12" ht="14.25" customHeight="1">
      <c r="A6" s="26" t="s">
        <v>131</v>
      </c>
      <c r="B6" s="151">
        <f>'地区別人口・世帯数（住民基本台帳）'!B14</f>
        <v>31269</v>
      </c>
      <c r="C6" s="151">
        <f>'地区別人口・世帯数（住民基本台帳）'!C14</f>
        <v>32388</v>
      </c>
      <c r="D6" s="151">
        <f>'地区別人口・世帯数（住民基本台帳）'!D14</f>
        <v>63657</v>
      </c>
      <c r="E6" s="151">
        <f>'地区別人口・世帯数（住民基本台帳）'!F14</f>
        <v>817</v>
      </c>
      <c r="F6" s="151">
        <f>'地区別人口・世帯数（住民基本台帳）'!G14</f>
        <v>1062</v>
      </c>
      <c r="G6" s="151">
        <f>'地区別人口・世帯数（住民基本台帳）'!H14</f>
        <v>1879</v>
      </c>
      <c r="H6" s="151">
        <f>SUM(B6+E6)</f>
        <v>32086</v>
      </c>
      <c r="I6" s="151">
        <f>SUM(C6+F6)</f>
        <v>33450</v>
      </c>
      <c r="J6" s="151">
        <f>SUM(H6:I6)</f>
        <v>65536</v>
      </c>
      <c r="K6" s="152">
        <f>'地区別人口・世帯数（住民基本台帳）'!$M$14</f>
        <v>28473</v>
      </c>
      <c r="L6" s="23"/>
    </row>
    <row r="7" spans="1:12" ht="14.25" customHeight="1">
      <c r="A7" s="26" t="s">
        <v>132</v>
      </c>
      <c r="B7" s="153">
        <v>15358</v>
      </c>
      <c r="C7" s="153">
        <v>15587</v>
      </c>
      <c r="D7" s="154">
        <f aca="true" t="shared" si="0" ref="D7:D13">B7+C7</f>
        <v>30945</v>
      </c>
      <c r="E7" s="153">
        <v>337</v>
      </c>
      <c r="F7" s="153">
        <v>431</v>
      </c>
      <c r="G7" s="154">
        <f aca="true" t="shared" si="1" ref="G7:G13">SUM(E7:F7)</f>
        <v>768</v>
      </c>
      <c r="H7" s="154">
        <f>B7+E7</f>
        <v>15695</v>
      </c>
      <c r="I7" s="154">
        <f>C7+F7</f>
        <v>16018</v>
      </c>
      <c r="J7" s="154">
        <f>SUM(H7:I7)</f>
        <v>31713</v>
      </c>
      <c r="K7" s="155">
        <v>13656</v>
      </c>
      <c r="L7" s="23"/>
    </row>
    <row r="8" spans="1:12" ht="14.25" customHeight="1">
      <c r="A8" s="26" t="s">
        <v>133</v>
      </c>
      <c r="B8" s="153">
        <v>8771</v>
      </c>
      <c r="C8" s="153">
        <v>9154</v>
      </c>
      <c r="D8" s="154">
        <f t="shared" si="0"/>
        <v>17925</v>
      </c>
      <c r="E8" s="153">
        <v>186</v>
      </c>
      <c r="F8" s="153">
        <v>255</v>
      </c>
      <c r="G8" s="154">
        <f t="shared" si="1"/>
        <v>441</v>
      </c>
      <c r="H8" s="154">
        <f aca="true" t="shared" si="2" ref="H8:H13">B8+E8</f>
        <v>8957</v>
      </c>
      <c r="I8" s="154">
        <f aca="true" t="shared" si="3" ref="I8:I13">C8+F8</f>
        <v>9409</v>
      </c>
      <c r="J8" s="154">
        <f aca="true" t="shared" si="4" ref="J8:J13">SUM(H8:I8)</f>
        <v>18366</v>
      </c>
      <c r="K8" s="155">
        <v>7642</v>
      </c>
      <c r="L8" s="23"/>
    </row>
    <row r="9" spans="1:12" ht="14.25" customHeight="1">
      <c r="A9" s="26" t="s">
        <v>134</v>
      </c>
      <c r="B9" s="153">
        <v>11988</v>
      </c>
      <c r="C9" s="153">
        <v>11783</v>
      </c>
      <c r="D9" s="154">
        <f t="shared" si="0"/>
        <v>23771</v>
      </c>
      <c r="E9" s="153">
        <v>382</v>
      </c>
      <c r="F9" s="153">
        <v>434</v>
      </c>
      <c r="G9" s="154">
        <f t="shared" si="1"/>
        <v>816</v>
      </c>
      <c r="H9" s="154">
        <f t="shared" si="2"/>
        <v>12370</v>
      </c>
      <c r="I9" s="154">
        <f t="shared" si="3"/>
        <v>12217</v>
      </c>
      <c r="J9" s="154">
        <f t="shared" si="4"/>
        <v>24587</v>
      </c>
      <c r="K9" s="155">
        <v>10261</v>
      </c>
      <c r="L9" s="23"/>
    </row>
    <row r="10" spans="1:12" ht="14.25" customHeight="1">
      <c r="A10" s="26" t="s">
        <v>135</v>
      </c>
      <c r="B10" s="153">
        <v>4270</v>
      </c>
      <c r="C10" s="153">
        <v>4422</v>
      </c>
      <c r="D10" s="154">
        <f t="shared" si="0"/>
        <v>8692</v>
      </c>
      <c r="E10" s="153">
        <v>128</v>
      </c>
      <c r="F10" s="153">
        <v>156</v>
      </c>
      <c r="G10" s="154">
        <f t="shared" si="1"/>
        <v>284</v>
      </c>
      <c r="H10" s="154">
        <f t="shared" si="2"/>
        <v>4398</v>
      </c>
      <c r="I10" s="154">
        <f t="shared" si="3"/>
        <v>4578</v>
      </c>
      <c r="J10" s="154">
        <f t="shared" si="4"/>
        <v>8976</v>
      </c>
      <c r="K10" s="155">
        <v>3644</v>
      </c>
      <c r="L10" s="23"/>
    </row>
    <row r="11" spans="1:12" ht="14.25" customHeight="1">
      <c r="A11" s="26" t="s">
        <v>136</v>
      </c>
      <c r="B11" s="153">
        <v>7818</v>
      </c>
      <c r="C11" s="153">
        <v>7843</v>
      </c>
      <c r="D11" s="154">
        <f t="shared" si="0"/>
        <v>15661</v>
      </c>
      <c r="E11" s="153">
        <v>184</v>
      </c>
      <c r="F11" s="153">
        <v>218</v>
      </c>
      <c r="G11" s="154">
        <f t="shared" si="1"/>
        <v>402</v>
      </c>
      <c r="H11" s="154">
        <f t="shared" si="2"/>
        <v>8002</v>
      </c>
      <c r="I11" s="154">
        <f t="shared" si="3"/>
        <v>8061</v>
      </c>
      <c r="J11" s="154">
        <f t="shared" si="4"/>
        <v>16063</v>
      </c>
      <c r="K11" s="155">
        <v>6737</v>
      </c>
      <c r="L11" s="23"/>
    </row>
    <row r="12" spans="1:12" ht="14.25" customHeight="1">
      <c r="A12" s="26" t="s">
        <v>137</v>
      </c>
      <c r="B12" s="153">
        <v>2211</v>
      </c>
      <c r="C12" s="153">
        <v>2376</v>
      </c>
      <c r="D12" s="154">
        <f t="shared" si="0"/>
        <v>4587</v>
      </c>
      <c r="E12" s="153">
        <v>21</v>
      </c>
      <c r="F12" s="153">
        <v>52</v>
      </c>
      <c r="G12" s="154">
        <f t="shared" si="1"/>
        <v>73</v>
      </c>
      <c r="H12" s="154">
        <f t="shared" si="2"/>
        <v>2232</v>
      </c>
      <c r="I12" s="154">
        <f t="shared" si="3"/>
        <v>2428</v>
      </c>
      <c r="J12" s="154">
        <f t="shared" si="4"/>
        <v>4660</v>
      </c>
      <c r="K12" s="155">
        <v>1700</v>
      </c>
      <c r="L12" s="23"/>
    </row>
    <row r="13" spans="1:12" ht="14.25" customHeight="1">
      <c r="A13" s="150" t="s">
        <v>138</v>
      </c>
      <c r="B13" s="156">
        <v>4168</v>
      </c>
      <c r="C13" s="156">
        <v>4286</v>
      </c>
      <c r="D13" s="154">
        <f t="shared" si="0"/>
        <v>8454</v>
      </c>
      <c r="E13" s="153">
        <v>151</v>
      </c>
      <c r="F13" s="153">
        <v>200</v>
      </c>
      <c r="G13" s="154">
        <f t="shared" si="1"/>
        <v>351</v>
      </c>
      <c r="H13" s="157">
        <f t="shared" si="2"/>
        <v>4319</v>
      </c>
      <c r="I13" s="157">
        <f t="shared" si="3"/>
        <v>4486</v>
      </c>
      <c r="J13" s="154">
        <f t="shared" si="4"/>
        <v>8805</v>
      </c>
      <c r="K13" s="158">
        <v>3559</v>
      </c>
      <c r="L13" s="23"/>
    </row>
    <row r="14" spans="1:12" ht="14.25" customHeight="1">
      <c r="A14" s="30" t="s">
        <v>93</v>
      </c>
      <c r="B14" s="31">
        <f aca="true" t="shared" si="5" ref="B14:J14">SUM(B6:B13)</f>
        <v>85853</v>
      </c>
      <c r="C14" s="31">
        <f t="shared" si="5"/>
        <v>87839</v>
      </c>
      <c r="D14" s="56">
        <f t="shared" si="5"/>
        <v>173692</v>
      </c>
      <c r="E14" s="56">
        <f t="shared" si="5"/>
        <v>2206</v>
      </c>
      <c r="F14" s="56">
        <f>SUM(F6:F13)</f>
        <v>2808</v>
      </c>
      <c r="G14" s="56">
        <f t="shared" si="5"/>
        <v>5014</v>
      </c>
      <c r="H14" s="31">
        <f t="shared" si="5"/>
        <v>88059</v>
      </c>
      <c r="I14" s="31">
        <f t="shared" si="5"/>
        <v>90647</v>
      </c>
      <c r="J14" s="56">
        <f t="shared" si="5"/>
        <v>178706</v>
      </c>
      <c r="K14" s="32">
        <f>SUM(K6:K13)</f>
        <v>75672</v>
      </c>
      <c r="L14" s="23"/>
    </row>
    <row r="15" spans="1:11" ht="12.7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sheetProtection formatCells="0" formatColumns="0" formatRows="0"/>
  <mergeCells count="5">
    <mergeCell ref="A4:A5"/>
    <mergeCell ref="C2:H2"/>
    <mergeCell ref="B4:D4"/>
    <mergeCell ref="E4:G4"/>
    <mergeCell ref="H4:K4"/>
  </mergeCells>
  <printOptions horizontalCentered="1" verticalCentered="1"/>
  <pageMargins left="0.5" right="0.5" top="0.5" bottom="0.5" header="0" footer="0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showOutlineSymbols="0" zoomScalePageLayoutView="0" workbookViewId="0" topLeftCell="A1">
      <selection activeCell="AA12" sqref="AA12"/>
    </sheetView>
  </sheetViews>
  <sheetFormatPr defaultColWidth="10.75390625" defaultRowHeight="14.25"/>
  <cols>
    <col min="1" max="1" width="2.75390625" style="19" customWidth="1"/>
    <col min="2" max="2" width="9.00390625" style="20" customWidth="1"/>
    <col min="3" max="4" width="5.875" style="19" customWidth="1"/>
    <col min="5" max="5" width="7.00390625" style="19" bestFit="1" customWidth="1"/>
    <col min="6" max="6" width="5.875" style="19" customWidth="1"/>
    <col min="7" max="7" width="2.75390625" style="19" customWidth="1"/>
    <col min="8" max="8" width="7.625" style="20" customWidth="1"/>
    <col min="9" max="9" width="5.25390625" style="19" customWidth="1"/>
    <col min="10" max="12" width="5.375" style="19" customWidth="1"/>
    <col min="13" max="13" width="2.75390625" style="19" customWidth="1"/>
    <col min="14" max="14" width="7.625" style="20" customWidth="1"/>
    <col min="15" max="18" width="5.375" style="19" customWidth="1"/>
    <col min="19" max="19" width="2.75390625" style="19" customWidth="1"/>
    <col min="20" max="20" width="7.75390625" style="20" customWidth="1"/>
    <col min="21" max="24" width="5.875" style="19" customWidth="1"/>
    <col min="25" max="25" width="1.75390625" style="19" customWidth="1"/>
    <col min="26" max="255" width="10.75390625" style="19" customWidth="1"/>
    <col min="256" max="16384" width="10.75390625" style="3" customWidth="1"/>
  </cols>
  <sheetData>
    <row r="1" spans="1:255" ht="13.5" customHeight="1">
      <c r="A1" s="179" t="s">
        <v>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3.5" customHeight="1">
      <c r="A2" s="1"/>
      <c r="B2" s="2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78" t="s">
        <v>143</v>
      </c>
      <c r="U2" s="178"/>
      <c r="V2" s="178"/>
      <c r="W2" s="178"/>
      <c r="X2" s="178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3.5" customHeight="1">
      <c r="A3" s="170" t="s">
        <v>95</v>
      </c>
      <c r="B3" s="185" t="s">
        <v>0</v>
      </c>
      <c r="C3" s="180" t="s">
        <v>26</v>
      </c>
      <c r="D3" s="181"/>
      <c r="E3" s="182"/>
      <c r="F3" s="183" t="s">
        <v>30</v>
      </c>
      <c r="G3" s="170" t="s">
        <v>95</v>
      </c>
      <c r="H3" s="185" t="s">
        <v>0</v>
      </c>
      <c r="I3" s="180" t="s">
        <v>48</v>
      </c>
      <c r="J3" s="181"/>
      <c r="K3" s="182"/>
      <c r="L3" s="183" t="s">
        <v>30</v>
      </c>
      <c r="M3" s="170" t="s">
        <v>95</v>
      </c>
      <c r="N3" s="185" t="s">
        <v>0</v>
      </c>
      <c r="O3" s="180" t="s">
        <v>26</v>
      </c>
      <c r="P3" s="181"/>
      <c r="Q3" s="182"/>
      <c r="R3" s="183" t="s">
        <v>30</v>
      </c>
      <c r="S3" s="170" t="s">
        <v>95</v>
      </c>
      <c r="T3" s="185" t="s">
        <v>144</v>
      </c>
      <c r="U3" s="180" t="s">
        <v>26</v>
      </c>
      <c r="V3" s="181"/>
      <c r="W3" s="182"/>
      <c r="X3" s="183" t="s">
        <v>30</v>
      </c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3.5" customHeight="1">
      <c r="A4" s="172"/>
      <c r="B4" s="186"/>
      <c r="C4" s="5" t="s">
        <v>27</v>
      </c>
      <c r="D4" s="5" t="s">
        <v>28</v>
      </c>
      <c r="E4" s="5" t="s">
        <v>29</v>
      </c>
      <c r="F4" s="184"/>
      <c r="G4" s="172"/>
      <c r="H4" s="186"/>
      <c r="I4" s="5" t="s">
        <v>27</v>
      </c>
      <c r="J4" s="5" t="s">
        <v>28</v>
      </c>
      <c r="K4" s="5" t="s">
        <v>29</v>
      </c>
      <c r="L4" s="184"/>
      <c r="M4" s="172"/>
      <c r="N4" s="186"/>
      <c r="O4" s="5" t="s">
        <v>27</v>
      </c>
      <c r="P4" s="5" t="s">
        <v>28</v>
      </c>
      <c r="Q4" s="5" t="s">
        <v>29</v>
      </c>
      <c r="R4" s="184"/>
      <c r="S4" s="172"/>
      <c r="T4" s="186"/>
      <c r="U4" s="5" t="s">
        <v>27</v>
      </c>
      <c r="V4" s="5" t="s">
        <v>28</v>
      </c>
      <c r="W4" s="5" t="s">
        <v>29</v>
      </c>
      <c r="X4" s="184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3.5" customHeight="1">
      <c r="A5" s="173" t="s">
        <v>119</v>
      </c>
      <c r="B5" s="6" t="s">
        <v>1</v>
      </c>
      <c r="C5" s="7">
        <v>875</v>
      </c>
      <c r="D5" s="7">
        <v>910</v>
      </c>
      <c r="E5" s="8">
        <f>C5+D5</f>
        <v>1785</v>
      </c>
      <c r="F5" s="9">
        <v>846</v>
      </c>
      <c r="G5" s="170" t="s">
        <v>118</v>
      </c>
      <c r="H5" s="6" t="s">
        <v>31</v>
      </c>
      <c r="I5" s="7">
        <v>159</v>
      </c>
      <c r="J5" s="7">
        <v>167</v>
      </c>
      <c r="K5" s="8">
        <f aca="true" t="shared" si="0" ref="K5:K10">I5+J5</f>
        <v>326</v>
      </c>
      <c r="L5" s="9">
        <v>137</v>
      </c>
      <c r="M5" s="170" t="s">
        <v>139</v>
      </c>
      <c r="N5" s="6" t="s">
        <v>53</v>
      </c>
      <c r="O5" s="7">
        <v>292</v>
      </c>
      <c r="P5" s="7">
        <v>306</v>
      </c>
      <c r="Q5" s="8">
        <f aca="true" t="shared" si="1" ref="Q5:Q14">O5+P5</f>
        <v>598</v>
      </c>
      <c r="R5" s="9">
        <v>246</v>
      </c>
      <c r="S5" s="170" t="s">
        <v>97</v>
      </c>
      <c r="T5" s="11" t="s">
        <v>73</v>
      </c>
      <c r="U5" s="12">
        <v>198</v>
      </c>
      <c r="V5" s="12">
        <v>224</v>
      </c>
      <c r="W5" s="13">
        <f aca="true" t="shared" si="2" ref="W5:W10">U5+V5</f>
        <v>422</v>
      </c>
      <c r="X5" s="14">
        <v>165</v>
      </c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3.5" customHeight="1">
      <c r="A6" s="174"/>
      <c r="B6" s="11" t="s">
        <v>2</v>
      </c>
      <c r="C6" s="12">
        <v>1249</v>
      </c>
      <c r="D6" s="12">
        <v>1325</v>
      </c>
      <c r="E6" s="13">
        <f>C6+D6</f>
        <v>2574</v>
      </c>
      <c r="F6" s="14">
        <v>1217</v>
      </c>
      <c r="G6" s="171"/>
      <c r="H6" s="11" t="s">
        <v>32</v>
      </c>
      <c r="I6" s="12">
        <v>149</v>
      </c>
      <c r="J6" s="12">
        <v>155</v>
      </c>
      <c r="K6" s="13">
        <f t="shared" si="0"/>
        <v>304</v>
      </c>
      <c r="L6" s="14">
        <v>108</v>
      </c>
      <c r="M6" s="171"/>
      <c r="N6" s="11" t="s">
        <v>54</v>
      </c>
      <c r="O6" s="12">
        <v>339</v>
      </c>
      <c r="P6" s="12">
        <v>309</v>
      </c>
      <c r="Q6" s="39">
        <f t="shared" si="1"/>
        <v>648</v>
      </c>
      <c r="R6" s="14">
        <v>275</v>
      </c>
      <c r="S6" s="171"/>
      <c r="T6" s="11" t="s">
        <v>74</v>
      </c>
      <c r="U6" s="12">
        <v>178</v>
      </c>
      <c r="V6" s="12">
        <v>177</v>
      </c>
      <c r="W6" s="13">
        <f t="shared" si="2"/>
        <v>355</v>
      </c>
      <c r="X6" s="14">
        <v>140</v>
      </c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3.5" customHeight="1">
      <c r="A7" s="174"/>
      <c r="B7" s="11" t="s">
        <v>3</v>
      </c>
      <c r="C7" s="12">
        <v>232</v>
      </c>
      <c r="D7" s="12">
        <v>257</v>
      </c>
      <c r="E7" s="13">
        <f aca="true" t="shared" si="3" ref="E7:E26">C7+D7</f>
        <v>489</v>
      </c>
      <c r="F7" s="14">
        <v>267</v>
      </c>
      <c r="G7" s="171"/>
      <c r="H7" s="11" t="s">
        <v>33</v>
      </c>
      <c r="I7" s="12">
        <v>116</v>
      </c>
      <c r="J7" s="12">
        <v>137</v>
      </c>
      <c r="K7" s="13">
        <f t="shared" si="0"/>
        <v>253</v>
      </c>
      <c r="L7" s="14">
        <v>106</v>
      </c>
      <c r="M7" s="171"/>
      <c r="N7" s="11" t="s">
        <v>55</v>
      </c>
      <c r="O7" s="12">
        <v>273</v>
      </c>
      <c r="P7" s="12">
        <v>288</v>
      </c>
      <c r="Q7" s="13">
        <f t="shared" si="1"/>
        <v>561</v>
      </c>
      <c r="R7" s="14">
        <v>214</v>
      </c>
      <c r="S7" s="171"/>
      <c r="T7" s="11" t="s">
        <v>75</v>
      </c>
      <c r="U7" s="12">
        <v>287</v>
      </c>
      <c r="V7" s="12">
        <v>297</v>
      </c>
      <c r="W7" s="13">
        <f t="shared" si="2"/>
        <v>584</v>
      </c>
      <c r="X7" s="14">
        <v>232</v>
      </c>
      <c r="Y7" s="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3.5" customHeight="1">
      <c r="A8" s="174"/>
      <c r="B8" s="11" t="s">
        <v>4</v>
      </c>
      <c r="C8" s="12">
        <v>1626</v>
      </c>
      <c r="D8" s="12">
        <v>1745</v>
      </c>
      <c r="E8" s="13">
        <f>C8+D8</f>
        <v>3371</v>
      </c>
      <c r="F8" s="14">
        <v>1435</v>
      </c>
      <c r="G8" s="171"/>
      <c r="H8" s="11" t="s">
        <v>34</v>
      </c>
      <c r="I8" s="12">
        <v>350</v>
      </c>
      <c r="J8" s="12">
        <v>362</v>
      </c>
      <c r="K8" s="13">
        <f t="shared" si="0"/>
        <v>712</v>
      </c>
      <c r="L8" s="14">
        <v>268</v>
      </c>
      <c r="M8" s="171"/>
      <c r="N8" s="11" t="s">
        <v>56</v>
      </c>
      <c r="O8" s="12">
        <v>75</v>
      </c>
      <c r="P8" s="12">
        <v>73</v>
      </c>
      <c r="Q8" s="13">
        <f t="shared" si="1"/>
        <v>148</v>
      </c>
      <c r="R8" s="14">
        <v>68</v>
      </c>
      <c r="S8" s="171"/>
      <c r="T8" s="11" t="s">
        <v>76</v>
      </c>
      <c r="U8" s="12">
        <v>668</v>
      </c>
      <c r="V8" s="12">
        <v>677</v>
      </c>
      <c r="W8" s="13">
        <f t="shared" si="2"/>
        <v>1345</v>
      </c>
      <c r="X8" s="14">
        <v>638</v>
      </c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3.5" customHeight="1">
      <c r="A9" s="174"/>
      <c r="B9" s="11" t="s">
        <v>5</v>
      </c>
      <c r="C9" s="12">
        <v>1679</v>
      </c>
      <c r="D9" s="12">
        <v>1828</v>
      </c>
      <c r="E9" s="13">
        <f>C9+D9</f>
        <v>3507</v>
      </c>
      <c r="F9" s="14">
        <v>1667</v>
      </c>
      <c r="G9" s="171"/>
      <c r="H9" s="11" t="s">
        <v>35</v>
      </c>
      <c r="I9" s="12">
        <v>477</v>
      </c>
      <c r="J9" s="12">
        <v>500</v>
      </c>
      <c r="K9" s="13">
        <f t="shared" si="0"/>
        <v>977</v>
      </c>
      <c r="L9" s="14">
        <v>382</v>
      </c>
      <c r="M9" s="171"/>
      <c r="N9" s="11" t="s">
        <v>57</v>
      </c>
      <c r="O9" s="12">
        <v>343</v>
      </c>
      <c r="P9" s="12">
        <v>353</v>
      </c>
      <c r="Q9" s="13">
        <f t="shared" si="1"/>
        <v>696</v>
      </c>
      <c r="R9" s="14">
        <v>262</v>
      </c>
      <c r="S9" s="171"/>
      <c r="T9" s="11" t="s">
        <v>77</v>
      </c>
      <c r="U9" s="12">
        <v>450</v>
      </c>
      <c r="V9" s="12">
        <v>429</v>
      </c>
      <c r="W9" s="13">
        <f t="shared" si="2"/>
        <v>879</v>
      </c>
      <c r="X9" s="14">
        <v>367</v>
      </c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3.5" customHeight="1">
      <c r="A10" s="174"/>
      <c r="B10" s="11" t="s">
        <v>6</v>
      </c>
      <c r="C10" s="12">
        <v>228</v>
      </c>
      <c r="D10" s="12">
        <v>237</v>
      </c>
      <c r="E10" s="13">
        <f>C10+D10</f>
        <v>465</v>
      </c>
      <c r="F10" s="14">
        <v>220</v>
      </c>
      <c r="G10" s="171"/>
      <c r="H10" s="11" t="s">
        <v>36</v>
      </c>
      <c r="I10" s="12">
        <v>189</v>
      </c>
      <c r="J10" s="12">
        <v>199</v>
      </c>
      <c r="K10" s="13">
        <f t="shared" si="0"/>
        <v>388</v>
      </c>
      <c r="L10" s="14">
        <v>157</v>
      </c>
      <c r="M10" s="171"/>
      <c r="N10" s="11" t="s">
        <v>58</v>
      </c>
      <c r="O10" s="12">
        <v>405</v>
      </c>
      <c r="P10" s="12">
        <v>417</v>
      </c>
      <c r="Q10" s="13">
        <f t="shared" si="1"/>
        <v>822</v>
      </c>
      <c r="R10" s="14">
        <v>287</v>
      </c>
      <c r="S10" s="171"/>
      <c r="T10" s="11" t="s">
        <v>78</v>
      </c>
      <c r="U10" s="12">
        <v>385</v>
      </c>
      <c r="V10" s="12">
        <v>405</v>
      </c>
      <c r="W10" s="13">
        <f t="shared" si="2"/>
        <v>790</v>
      </c>
      <c r="X10" s="14">
        <v>289</v>
      </c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3.5" customHeight="1">
      <c r="A11" s="174"/>
      <c r="B11" s="11" t="s">
        <v>7</v>
      </c>
      <c r="C11" s="12">
        <v>20</v>
      </c>
      <c r="D11" s="12">
        <v>22</v>
      </c>
      <c r="E11" s="13">
        <f t="shared" si="3"/>
        <v>42</v>
      </c>
      <c r="F11" s="14">
        <v>17</v>
      </c>
      <c r="G11" s="171"/>
      <c r="H11" s="11"/>
      <c r="I11" s="54"/>
      <c r="J11" s="54"/>
      <c r="K11" s="13"/>
      <c r="L11" s="55"/>
      <c r="M11" s="171"/>
      <c r="N11" s="11" t="s">
        <v>59</v>
      </c>
      <c r="O11" s="12">
        <v>254</v>
      </c>
      <c r="P11" s="12">
        <v>252</v>
      </c>
      <c r="Q11" s="13">
        <f t="shared" si="1"/>
        <v>506</v>
      </c>
      <c r="R11" s="14">
        <v>195</v>
      </c>
      <c r="S11" s="171"/>
      <c r="T11" s="11" t="s">
        <v>79</v>
      </c>
      <c r="U11" s="12">
        <v>349</v>
      </c>
      <c r="V11" s="12">
        <v>328</v>
      </c>
      <c r="W11" s="13">
        <f>U11+V11</f>
        <v>677</v>
      </c>
      <c r="X11" s="14">
        <v>251</v>
      </c>
      <c r="Y11" s="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3.5" customHeight="1">
      <c r="A12" s="174"/>
      <c r="B12" s="11" t="s">
        <v>8</v>
      </c>
      <c r="C12" s="12">
        <v>56</v>
      </c>
      <c r="D12" s="12">
        <v>58</v>
      </c>
      <c r="E12" s="13">
        <f t="shared" si="3"/>
        <v>114</v>
      </c>
      <c r="F12" s="14">
        <v>47</v>
      </c>
      <c r="G12" s="172"/>
      <c r="H12" s="16" t="s">
        <v>25</v>
      </c>
      <c r="I12" s="17">
        <f>SUM(I5:I11)</f>
        <v>1440</v>
      </c>
      <c r="J12" s="17">
        <f>SUM(J5:J11)</f>
        <v>1520</v>
      </c>
      <c r="K12" s="17">
        <f>SUM(K5:K11)</f>
        <v>2960</v>
      </c>
      <c r="L12" s="18">
        <f>SUM(L5:L11)</f>
        <v>1158</v>
      </c>
      <c r="M12" s="171"/>
      <c r="N12" s="11" t="s">
        <v>60</v>
      </c>
      <c r="O12" s="12">
        <v>398</v>
      </c>
      <c r="P12" s="12">
        <v>363</v>
      </c>
      <c r="Q12" s="13">
        <f>O12+P12</f>
        <v>761</v>
      </c>
      <c r="R12" s="14">
        <v>306</v>
      </c>
      <c r="S12" s="171"/>
      <c r="T12" s="11" t="s">
        <v>80</v>
      </c>
      <c r="U12" s="12">
        <v>240</v>
      </c>
      <c r="V12" s="12">
        <v>241</v>
      </c>
      <c r="W12" s="13">
        <f>U12+V12</f>
        <v>481</v>
      </c>
      <c r="X12" s="14">
        <v>214</v>
      </c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 customHeight="1">
      <c r="A13" s="174"/>
      <c r="B13" s="11" t="s">
        <v>9</v>
      </c>
      <c r="C13" s="12">
        <v>79</v>
      </c>
      <c r="D13" s="12">
        <v>88</v>
      </c>
      <c r="E13" s="13">
        <f t="shared" si="3"/>
        <v>167</v>
      </c>
      <c r="F13" s="14">
        <v>69</v>
      </c>
      <c r="G13" s="170" t="s">
        <v>96</v>
      </c>
      <c r="H13" s="6" t="s">
        <v>37</v>
      </c>
      <c r="I13" s="7">
        <v>136</v>
      </c>
      <c r="J13" s="7">
        <v>131</v>
      </c>
      <c r="K13" s="13">
        <f>I13+J13</f>
        <v>267</v>
      </c>
      <c r="L13" s="9">
        <v>110</v>
      </c>
      <c r="M13" s="171"/>
      <c r="N13" s="11" t="s">
        <v>61</v>
      </c>
      <c r="O13" s="12">
        <v>86</v>
      </c>
      <c r="P13" s="12">
        <v>83</v>
      </c>
      <c r="Q13" s="13">
        <f t="shared" si="1"/>
        <v>169</v>
      </c>
      <c r="R13" s="14">
        <v>64</v>
      </c>
      <c r="S13" s="171"/>
      <c r="T13" s="11" t="s">
        <v>81</v>
      </c>
      <c r="U13" s="12">
        <v>87</v>
      </c>
      <c r="V13" s="12">
        <v>112</v>
      </c>
      <c r="W13" s="13">
        <f>U13+V13</f>
        <v>199</v>
      </c>
      <c r="X13" s="14">
        <v>68</v>
      </c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5" customHeight="1">
      <c r="A14" s="174"/>
      <c r="B14" s="35" t="s">
        <v>10</v>
      </c>
      <c r="C14" s="12">
        <v>154</v>
      </c>
      <c r="D14" s="12">
        <v>134</v>
      </c>
      <c r="E14" s="13">
        <f t="shared" si="3"/>
        <v>288</v>
      </c>
      <c r="F14" s="14">
        <v>118</v>
      </c>
      <c r="G14" s="171"/>
      <c r="H14" s="11" t="s">
        <v>38</v>
      </c>
      <c r="I14" s="12">
        <v>118</v>
      </c>
      <c r="J14" s="12">
        <v>138</v>
      </c>
      <c r="K14" s="13">
        <f>I14+J14</f>
        <v>256</v>
      </c>
      <c r="L14" s="14">
        <v>111</v>
      </c>
      <c r="M14" s="171"/>
      <c r="N14" s="11" t="s">
        <v>62</v>
      </c>
      <c r="O14" s="12">
        <v>235</v>
      </c>
      <c r="P14" s="12">
        <v>228</v>
      </c>
      <c r="Q14" s="13">
        <f t="shared" si="1"/>
        <v>463</v>
      </c>
      <c r="R14" s="14">
        <v>197</v>
      </c>
      <c r="S14" s="171"/>
      <c r="T14" s="36"/>
      <c r="U14" s="47"/>
      <c r="V14" s="47"/>
      <c r="W14" s="37"/>
      <c r="X14" s="48"/>
      <c r="Y14" s="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5" customHeight="1">
      <c r="A15" s="174"/>
      <c r="B15" s="11" t="s">
        <v>11</v>
      </c>
      <c r="C15" s="12">
        <v>1037</v>
      </c>
      <c r="D15" s="12">
        <v>1107</v>
      </c>
      <c r="E15" s="13">
        <f t="shared" si="3"/>
        <v>2144</v>
      </c>
      <c r="F15" s="14">
        <v>1012</v>
      </c>
      <c r="G15" s="171"/>
      <c r="H15" s="11" t="s">
        <v>39</v>
      </c>
      <c r="I15" s="12">
        <v>188</v>
      </c>
      <c r="J15" s="12">
        <v>200</v>
      </c>
      <c r="K15" s="13">
        <f aca="true" t="shared" si="4" ref="K15:K20">I15+J15</f>
        <v>388</v>
      </c>
      <c r="L15" s="14">
        <v>140</v>
      </c>
      <c r="M15" s="171"/>
      <c r="N15" s="11"/>
      <c r="O15" s="13"/>
      <c r="P15" s="13"/>
      <c r="Q15" s="13"/>
      <c r="R15" s="15"/>
      <c r="S15" s="172"/>
      <c r="T15" s="16" t="s">
        <v>25</v>
      </c>
      <c r="U15" s="17">
        <f>SUM(U5:U13)</f>
        <v>2842</v>
      </c>
      <c r="V15" s="17">
        <f>SUM(V5:V13)</f>
        <v>2890</v>
      </c>
      <c r="W15" s="17">
        <f>SUM(U15:V15)</f>
        <v>5732</v>
      </c>
      <c r="X15" s="18">
        <f>SUM(X5:X13)</f>
        <v>2364</v>
      </c>
      <c r="Y15" s="4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5" customHeight="1">
      <c r="A16" s="174"/>
      <c r="B16" s="11" t="s">
        <v>12</v>
      </c>
      <c r="C16" s="12">
        <v>1134</v>
      </c>
      <c r="D16" s="12">
        <v>1179</v>
      </c>
      <c r="E16" s="13">
        <f t="shared" si="3"/>
        <v>2313</v>
      </c>
      <c r="F16" s="14">
        <v>1010</v>
      </c>
      <c r="G16" s="171"/>
      <c r="H16" s="11" t="s">
        <v>40</v>
      </c>
      <c r="I16" s="12">
        <v>232</v>
      </c>
      <c r="J16" s="12">
        <v>258</v>
      </c>
      <c r="K16" s="13">
        <f t="shared" si="4"/>
        <v>490</v>
      </c>
      <c r="L16" s="14">
        <v>192</v>
      </c>
      <c r="M16" s="172"/>
      <c r="N16" s="16" t="s">
        <v>25</v>
      </c>
      <c r="O16" s="17">
        <f>SUM(O5:O15)</f>
        <v>2700</v>
      </c>
      <c r="P16" s="17">
        <f>SUM(P5:P14)</f>
        <v>2672</v>
      </c>
      <c r="Q16" s="17">
        <f>SUM(Q5:Q14)</f>
        <v>5372</v>
      </c>
      <c r="R16" s="18">
        <f>SUM(R5:R14)</f>
        <v>2114</v>
      </c>
      <c r="S16" s="173" t="s">
        <v>113</v>
      </c>
      <c r="T16" s="6" t="s">
        <v>99</v>
      </c>
      <c r="U16" s="7">
        <v>853</v>
      </c>
      <c r="V16" s="7">
        <v>884</v>
      </c>
      <c r="W16" s="13">
        <f>U16+V16</f>
        <v>1737</v>
      </c>
      <c r="X16" s="43">
        <v>741</v>
      </c>
      <c r="Y16" s="4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5" customHeight="1">
      <c r="A17" s="174"/>
      <c r="B17" s="11" t="s">
        <v>13</v>
      </c>
      <c r="C17" s="12">
        <v>1121</v>
      </c>
      <c r="D17" s="12">
        <v>1123</v>
      </c>
      <c r="E17" s="13">
        <f t="shared" si="3"/>
        <v>2244</v>
      </c>
      <c r="F17" s="14">
        <v>925</v>
      </c>
      <c r="G17" s="171"/>
      <c r="H17" s="11" t="s">
        <v>41</v>
      </c>
      <c r="I17" s="12">
        <v>394</v>
      </c>
      <c r="J17" s="12">
        <v>493</v>
      </c>
      <c r="K17" s="13">
        <f t="shared" si="4"/>
        <v>887</v>
      </c>
      <c r="L17" s="14">
        <v>446</v>
      </c>
      <c r="M17" s="170" t="s">
        <v>116</v>
      </c>
      <c r="N17" s="6"/>
      <c r="O17" s="68"/>
      <c r="P17" s="68"/>
      <c r="Q17" s="70"/>
      <c r="R17" s="69"/>
      <c r="S17" s="174"/>
      <c r="T17" s="11" t="s">
        <v>100</v>
      </c>
      <c r="U17" s="12">
        <v>330</v>
      </c>
      <c r="V17" s="12">
        <v>354</v>
      </c>
      <c r="W17" s="13">
        <f>U17+V17</f>
        <v>684</v>
      </c>
      <c r="X17" s="44">
        <v>297</v>
      </c>
      <c r="Y17" s="4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5" customHeight="1">
      <c r="A18" s="174"/>
      <c r="B18" s="11" t="s">
        <v>14</v>
      </c>
      <c r="C18" s="12">
        <v>856</v>
      </c>
      <c r="D18" s="12">
        <v>916</v>
      </c>
      <c r="E18" s="13">
        <f t="shared" si="3"/>
        <v>1772</v>
      </c>
      <c r="F18" s="14">
        <v>872</v>
      </c>
      <c r="G18" s="171"/>
      <c r="H18" s="11" t="s">
        <v>42</v>
      </c>
      <c r="I18" s="12">
        <v>310</v>
      </c>
      <c r="J18" s="12">
        <v>304</v>
      </c>
      <c r="K18" s="13">
        <f t="shared" si="4"/>
        <v>614</v>
      </c>
      <c r="L18" s="14">
        <v>244</v>
      </c>
      <c r="M18" s="171"/>
      <c r="N18" s="57" t="s">
        <v>64</v>
      </c>
      <c r="O18" s="58">
        <v>272</v>
      </c>
      <c r="P18" s="58">
        <v>265</v>
      </c>
      <c r="Q18" s="39">
        <f aca="true" t="shared" si="5" ref="Q18:Q26">O18+P18</f>
        <v>537</v>
      </c>
      <c r="R18" s="59">
        <v>200</v>
      </c>
      <c r="S18" s="174"/>
      <c r="T18" s="11" t="s">
        <v>101</v>
      </c>
      <c r="U18" s="12">
        <v>120</v>
      </c>
      <c r="V18" s="12">
        <v>114</v>
      </c>
      <c r="W18" s="13">
        <f>U18+V18</f>
        <v>234</v>
      </c>
      <c r="X18" s="44">
        <v>116</v>
      </c>
      <c r="Y18" s="4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3.5" customHeight="1">
      <c r="A19" s="174"/>
      <c r="B19" s="11" t="s">
        <v>15</v>
      </c>
      <c r="C19" s="12">
        <v>516</v>
      </c>
      <c r="D19" s="12">
        <v>509</v>
      </c>
      <c r="E19" s="13">
        <f t="shared" si="3"/>
        <v>1025</v>
      </c>
      <c r="F19" s="14">
        <v>547</v>
      </c>
      <c r="G19" s="171"/>
      <c r="H19" s="11" t="s">
        <v>43</v>
      </c>
      <c r="I19" s="12">
        <v>174</v>
      </c>
      <c r="J19" s="12">
        <v>164</v>
      </c>
      <c r="K19" s="13">
        <f>I19+J19</f>
        <v>338</v>
      </c>
      <c r="L19" s="14">
        <v>120</v>
      </c>
      <c r="M19" s="171"/>
      <c r="N19" s="11" t="s">
        <v>65</v>
      </c>
      <c r="O19" s="12">
        <v>132</v>
      </c>
      <c r="P19" s="12">
        <v>149</v>
      </c>
      <c r="Q19" s="13">
        <f t="shared" si="5"/>
        <v>281</v>
      </c>
      <c r="R19" s="14">
        <v>124</v>
      </c>
      <c r="S19" s="174"/>
      <c r="T19" s="11" t="s">
        <v>115</v>
      </c>
      <c r="U19" s="12">
        <v>319</v>
      </c>
      <c r="V19" s="12">
        <v>338</v>
      </c>
      <c r="W19" s="13">
        <f>U19+V19</f>
        <v>657</v>
      </c>
      <c r="X19" s="44">
        <v>328</v>
      </c>
      <c r="Y19" s="4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3.5" customHeight="1">
      <c r="A20" s="174"/>
      <c r="B20" s="11" t="s">
        <v>16</v>
      </c>
      <c r="C20" s="12">
        <v>127</v>
      </c>
      <c r="D20" s="12">
        <v>151</v>
      </c>
      <c r="E20" s="13">
        <f t="shared" si="3"/>
        <v>278</v>
      </c>
      <c r="F20" s="14">
        <v>131</v>
      </c>
      <c r="G20" s="171"/>
      <c r="H20" s="11" t="s">
        <v>44</v>
      </c>
      <c r="I20" s="12">
        <v>306</v>
      </c>
      <c r="J20" s="12">
        <v>328</v>
      </c>
      <c r="K20" s="13">
        <f t="shared" si="4"/>
        <v>634</v>
      </c>
      <c r="L20" s="14">
        <v>257</v>
      </c>
      <c r="M20" s="171"/>
      <c r="N20" s="11" t="s">
        <v>66</v>
      </c>
      <c r="O20" s="12">
        <v>416</v>
      </c>
      <c r="P20" s="12">
        <v>398</v>
      </c>
      <c r="Q20" s="13">
        <f t="shared" si="5"/>
        <v>814</v>
      </c>
      <c r="R20" s="14">
        <v>345</v>
      </c>
      <c r="S20" s="174"/>
      <c r="T20" s="11" t="s">
        <v>102</v>
      </c>
      <c r="U20" s="12">
        <v>859</v>
      </c>
      <c r="V20" s="12">
        <v>975</v>
      </c>
      <c r="W20" s="13">
        <f>U20+V20</f>
        <v>1834</v>
      </c>
      <c r="X20" s="44">
        <v>746</v>
      </c>
      <c r="Y20" s="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3.5" customHeight="1">
      <c r="A21" s="174"/>
      <c r="B21" s="11" t="s">
        <v>17</v>
      </c>
      <c r="C21" s="12">
        <v>830</v>
      </c>
      <c r="D21" s="12">
        <v>871</v>
      </c>
      <c r="E21" s="13">
        <f>C21+D21</f>
        <v>1701</v>
      </c>
      <c r="F21" s="14">
        <v>726</v>
      </c>
      <c r="G21" s="171"/>
      <c r="H21" s="11" t="s">
        <v>45</v>
      </c>
      <c r="I21" s="12">
        <v>615</v>
      </c>
      <c r="J21" s="12">
        <v>677</v>
      </c>
      <c r="K21" s="13">
        <f>I21+J21</f>
        <v>1292</v>
      </c>
      <c r="L21" s="14">
        <v>493</v>
      </c>
      <c r="M21" s="171"/>
      <c r="N21" s="11" t="s">
        <v>67</v>
      </c>
      <c r="O21" s="12">
        <v>133</v>
      </c>
      <c r="P21" s="12">
        <v>131</v>
      </c>
      <c r="Q21" s="13">
        <f t="shared" si="5"/>
        <v>264</v>
      </c>
      <c r="R21" s="14">
        <v>97</v>
      </c>
      <c r="S21" s="174"/>
      <c r="T21" s="11"/>
      <c r="U21" s="12"/>
      <c r="V21" s="12"/>
      <c r="W21" s="13"/>
      <c r="X21" s="44"/>
      <c r="Y21" s="4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3.5" customHeight="1">
      <c r="A22" s="174"/>
      <c r="B22" s="11" t="s">
        <v>18</v>
      </c>
      <c r="C22" s="12">
        <v>205</v>
      </c>
      <c r="D22" s="12">
        <v>193</v>
      </c>
      <c r="E22" s="13">
        <f>C22+D22</f>
        <v>398</v>
      </c>
      <c r="F22" s="14">
        <v>175</v>
      </c>
      <c r="G22" s="171"/>
      <c r="H22" s="11" t="s">
        <v>46</v>
      </c>
      <c r="I22" s="12">
        <v>456</v>
      </c>
      <c r="J22" s="12">
        <v>459</v>
      </c>
      <c r="K22" s="13">
        <f>I22+J22</f>
        <v>915</v>
      </c>
      <c r="L22" s="14">
        <v>419</v>
      </c>
      <c r="M22" s="171"/>
      <c r="N22" s="11" t="s">
        <v>68</v>
      </c>
      <c r="O22" s="12">
        <v>312</v>
      </c>
      <c r="P22" s="12">
        <v>345</v>
      </c>
      <c r="Q22" s="13">
        <f t="shared" si="5"/>
        <v>657</v>
      </c>
      <c r="R22" s="14">
        <v>270</v>
      </c>
      <c r="S22" s="175"/>
      <c r="T22" s="16" t="s">
        <v>25</v>
      </c>
      <c r="U22" s="17">
        <f>SUM(U16:U21)</f>
        <v>2481</v>
      </c>
      <c r="V22" s="17">
        <f>SUM(V16:V21)</f>
        <v>2665</v>
      </c>
      <c r="W22" s="37">
        <f>U22+V22</f>
        <v>5146</v>
      </c>
      <c r="X22" s="45">
        <f>SUM(X16:X20)</f>
        <v>2228</v>
      </c>
      <c r="Y22" s="4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3.5" customHeight="1">
      <c r="A23" s="174"/>
      <c r="B23" s="11" t="s">
        <v>19</v>
      </c>
      <c r="C23" s="12">
        <v>545</v>
      </c>
      <c r="D23" s="12">
        <v>566</v>
      </c>
      <c r="E23" s="13">
        <f t="shared" si="3"/>
        <v>1111</v>
      </c>
      <c r="F23" s="14">
        <v>483</v>
      </c>
      <c r="G23" s="171"/>
      <c r="H23" s="11" t="s">
        <v>47</v>
      </c>
      <c r="I23" s="12">
        <v>191</v>
      </c>
      <c r="J23" s="12">
        <v>172</v>
      </c>
      <c r="K23" s="13">
        <f>I23+J23</f>
        <v>363</v>
      </c>
      <c r="L23" s="14">
        <v>133</v>
      </c>
      <c r="M23" s="171"/>
      <c r="N23" s="11" t="s">
        <v>69</v>
      </c>
      <c r="O23" s="12">
        <v>170</v>
      </c>
      <c r="P23" s="12">
        <v>182</v>
      </c>
      <c r="Q23" s="13">
        <f t="shared" si="5"/>
        <v>352</v>
      </c>
      <c r="R23" s="14">
        <v>141</v>
      </c>
      <c r="S23" s="173" t="s">
        <v>114</v>
      </c>
      <c r="T23" s="6" t="s">
        <v>103</v>
      </c>
      <c r="U23" s="7">
        <v>78</v>
      </c>
      <c r="V23" s="7">
        <v>92</v>
      </c>
      <c r="W23" s="49">
        <f aca="true" t="shared" si="6" ref="W23:W32">U23+V23</f>
        <v>170</v>
      </c>
      <c r="X23" s="44">
        <v>74</v>
      </c>
      <c r="Y23" s="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3.5" customHeight="1">
      <c r="A24" s="174"/>
      <c r="B24" s="11" t="s">
        <v>20</v>
      </c>
      <c r="C24" s="12">
        <v>485</v>
      </c>
      <c r="D24" s="12">
        <v>480</v>
      </c>
      <c r="E24" s="13">
        <f t="shared" si="3"/>
        <v>965</v>
      </c>
      <c r="F24" s="14">
        <v>419</v>
      </c>
      <c r="G24" s="171"/>
      <c r="H24" s="11" t="s">
        <v>120</v>
      </c>
      <c r="I24" s="12">
        <v>76</v>
      </c>
      <c r="J24" s="12">
        <v>89</v>
      </c>
      <c r="K24" s="13">
        <f>I24+J24</f>
        <v>165</v>
      </c>
      <c r="L24" s="14">
        <v>68</v>
      </c>
      <c r="M24" s="171"/>
      <c r="N24" s="11" t="s">
        <v>70</v>
      </c>
      <c r="O24" s="12">
        <v>118</v>
      </c>
      <c r="P24" s="12">
        <v>142</v>
      </c>
      <c r="Q24" s="13">
        <f t="shared" si="5"/>
        <v>260</v>
      </c>
      <c r="R24" s="14">
        <v>119</v>
      </c>
      <c r="S24" s="174"/>
      <c r="T24" s="11" t="s">
        <v>104</v>
      </c>
      <c r="U24" s="12">
        <v>270</v>
      </c>
      <c r="V24" s="12">
        <v>341</v>
      </c>
      <c r="W24" s="13">
        <f t="shared" si="6"/>
        <v>611</v>
      </c>
      <c r="X24" s="44">
        <v>321</v>
      </c>
      <c r="Y24" s="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3.5" customHeight="1">
      <c r="A25" s="174"/>
      <c r="B25" s="11" t="s">
        <v>21</v>
      </c>
      <c r="C25" s="12">
        <v>421</v>
      </c>
      <c r="D25" s="12">
        <v>412</v>
      </c>
      <c r="E25" s="13">
        <f t="shared" si="3"/>
        <v>833</v>
      </c>
      <c r="F25" s="14">
        <v>326</v>
      </c>
      <c r="G25" s="171"/>
      <c r="H25" s="40"/>
      <c r="I25" s="41"/>
      <c r="J25" s="41"/>
      <c r="K25" s="41"/>
      <c r="L25" s="42"/>
      <c r="M25" s="171"/>
      <c r="N25" s="11" t="s">
        <v>71</v>
      </c>
      <c r="O25" s="12">
        <v>1480</v>
      </c>
      <c r="P25" s="12">
        <v>1495</v>
      </c>
      <c r="Q25" s="13">
        <f t="shared" si="5"/>
        <v>2975</v>
      </c>
      <c r="R25" s="14">
        <v>1454</v>
      </c>
      <c r="S25" s="174"/>
      <c r="T25" s="11" t="s">
        <v>105</v>
      </c>
      <c r="U25" s="12">
        <v>182</v>
      </c>
      <c r="V25" s="12">
        <v>204</v>
      </c>
      <c r="W25" s="13">
        <f t="shared" si="6"/>
        <v>386</v>
      </c>
      <c r="X25" s="44">
        <v>153</v>
      </c>
      <c r="Y25" s="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3.5" customHeight="1">
      <c r="A26" s="174"/>
      <c r="B26" s="11" t="s">
        <v>22</v>
      </c>
      <c r="C26" s="12">
        <v>203</v>
      </c>
      <c r="D26" s="12">
        <v>263</v>
      </c>
      <c r="E26" s="13">
        <f t="shared" si="3"/>
        <v>466</v>
      </c>
      <c r="F26" s="14">
        <v>231</v>
      </c>
      <c r="G26" s="171"/>
      <c r="H26" s="16" t="s">
        <v>25</v>
      </c>
      <c r="I26" s="17">
        <f>SUM(I13:I24)</f>
        <v>3196</v>
      </c>
      <c r="J26" s="17">
        <f>SUM(J13:J24)</f>
        <v>3413</v>
      </c>
      <c r="K26" s="17">
        <f>SUM(K13:K24)</f>
        <v>6609</v>
      </c>
      <c r="L26" s="18">
        <f>SUM(L13:L25)</f>
        <v>2733</v>
      </c>
      <c r="M26" s="171"/>
      <c r="N26" s="11" t="s">
        <v>72</v>
      </c>
      <c r="O26" s="12">
        <v>58</v>
      </c>
      <c r="P26" s="12">
        <v>53</v>
      </c>
      <c r="Q26" s="13">
        <f t="shared" si="5"/>
        <v>111</v>
      </c>
      <c r="R26" s="14">
        <v>53</v>
      </c>
      <c r="S26" s="174"/>
      <c r="T26" s="11" t="s">
        <v>106</v>
      </c>
      <c r="U26" s="12">
        <v>64</v>
      </c>
      <c r="V26" s="12">
        <v>66</v>
      </c>
      <c r="W26" s="13">
        <f t="shared" si="6"/>
        <v>130</v>
      </c>
      <c r="X26" s="44">
        <v>56</v>
      </c>
      <c r="Y26" s="4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174"/>
      <c r="B27" s="11" t="s">
        <v>23</v>
      </c>
      <c r="C27" s="12">
        <v>43</v>
      </c>
      <c r="D27" s="12">
        <v>36</v>
      </c>
      <c r="E27" s="13">
        <f>C27+D27</f>
        <v>79</v>
      </c>
      <c r="F27" s="14">
        <v>31</v>
      </c>
      <c r="G27" s="170" t="s">
        <v>117</v>
      </c>
      <c r="H27" s="6"/>
      <c r="I27" s="7"/>
      <c r="J27" s="7"/>
      <c r="K27" s="8"/>
      <c r="L27" s="9"/>
      <c r="M27" s="171"/>
      <c r="N27" s="36"/>
      <c r="O27" s="47"/>
      <c r="P27" s="47"/>
      <c r="Q27" s="37"/>
      <c r="R27" s="48"/>
      <c r="S27" s="174"/>
      <c r="T27" s="11" t="s">
        <v>107</v>
      </c>
      <c r="U27" s="12">
        <v>34</v>
      </c>
      <c r="V27" s="12">
        <v>37</v>
      </c>
      <c r="W27" s="13">
        <f t="shared" si="6"/>
        <v>71</v>
      </c>
      <c r="X27" s="44">
        <v>41</v>
      </c>
      <c r="Y27" s="4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3.5" customHeight="1">
      <c r="A28" s="174"/>
      <c r="B28" s="34" t="s">
        <v>94</v>
      </c>
      <c r="C28" s="12">
        <v>63</v>
      </c>
      <c r="D28" s="12">
        <v>68</v>
      </c>
      <c r="E28" s="13">
        <f>C28+D28</f>
        <v>131</v>
      </c>
      <c r="F28" s="14">
        <v>57</v>
      </c>
      <c r="G28" s="171"/>
      <c r="H28" s="38" t="s">
        <v>49</v>
      </c>
      <c r="I28" s="12">
        <v>285</v>
      </c>
      <c r="J28" s="12">
        <v>260</v>
      </c>
      <c r="K28" s="13">
        <f>I28+J28</f>
        <v>545</v>
      </c>
      <c r="L28" s="14">
        <v>216</v>
      </c>
      <c r="M28" s="172"/>
      <c r="N28" s="16" t="s">
        <v>25</v>
      </c>
      <c r="O28" s="17">
        <f>SUM(O17:O27)</f>
        <v>3091</v>
      </c>
      <c r="P28" s="17">
        <f>SUM(P17:P27)</f>
        <v>3160</v>
      </c>
      <c r="Q28" s="17">
        <f>SUM(Q17:Q27)</f>
        <v>6251</v>
      </c>
      <c r="R28" s="18">
        <f>SUM(R17:R27)</f>
        <v>2803</v>
      </c>
      <c r="S28" s="174"/>
      <c r="T28" s="11" t="s">
        <v>108</v>
      </c>
      <c r="U28" s="12">
        <v>75</v>
      </c>
      <c r="V28" s="12">
        <v>67</v>
      </c>
      <c r="W28" s="13">
        <f t="shared" si="6"/>
        <v>142</v>
      </c>
      <c r="X28" s="44">
        <v>68</v>
      </c>
      <c r="Y28" s="4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174"/>
      <c r="B29" s="11" t="s">
        <v>24</v>
      </c>
      <c r="C29" s="12">
        <v>791</v>
      </c>
      <c r="D29" s="12">
        <v>798</v>
      </c>
      <c r="E29" s="13">
        <f>C29+D29</f>
        <v>1589</v>
      </c>
      <c r="F29" s="14">
        <v>662</v>
      </c>
      <c r="G29" s="171"/>
      <c r="H29" s="11" t="s">
        <v>50</v>
      </c>
      <c r="I29" s="12">
        <v>377</v>
      </c>
      <c r="J29" s="12">
        <v>373</v>
      </c>
      <c r="K29" s="13">
        <f>I29+J29</f>
        <v>750</v>
      </c>
      <c r="L29" s="14">
        <v>298</v>
      </c>
      <c r="M29" s="72"/>
      <c r="N29" s="6"/>
      <c r="O29" s="8"/>
      <c r="P29" s="8"/>
      <c r="Q29" s="8"/>
      <c r="R29" s="71"/>
      <c r="S29" s="174"/>
      <c r="T29" s="11" t="s">
        <v>109</v>
      </c>
      <c r="U29" s="12">
        <v>28</v>
      </c>
      <c r="V29" s="12">
        <v>32</v>
      </c>
      <c r="W29" s="13">
        <f t="shared" si="6"/>
        <v>60</v>
      </c>
      <c r="X29" s="44">
        <v>38</v>
      </c>
      <c r="Y29" s="4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3.5" customHeight="1">
      <c r="A30" s="174"/>
      <c r="B30" s="36"/>
      <c r="C30" s="47"/>
      <c r="D30" s="47"/>
      <c r="E30" s="37"/>
      <c r="F30" s="48"/>
      <c r="G30" s="171"/>
      <c r="H30" s="11" t="s">
        <v>51</v>
      </c>
      <c r="I30" s="12">
        <v>215</v>
      </c>
      <c r="J30" s="12">
        <v>242</v>
      </c>
      <c r="K30" s="13">
        <f>I30+J30</f>
        <v>457</v>
      </c>
      <c r="L30" s="14">
        <v>176</v>
      </c>
      <c r="M30" s="10"/>
      <c r="N30" s="11"/>
      <c r="O30" s="13"/>
      <c r="P30" s="13"/>
      <c r="Q30" s="13"/>
      <c r="R30" s="15"/>
      <c r="S30" s="174"/>
      <c r="T30" s="11" t="s">
        <v>110</v>
      </c>
      <c r="U30" s="12">
        <v>7</v>
      </c>
      <c r="V30" s="12">
        <v>1</v>
      </c>
      <c r="W30" s="13">
        <f t="shared" si="6"/>
        <v>8</v>
      </c>
      <c r="X30" s="44">
        <v>7</v>
      </c>
      <c r="Y30" s="4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3.5" customHeight="1">
      <c r="A31" s="174"/>
      <c r="B31" s="16" t="s">
        <v>25</v>
      </c>
      <c r="C31" s="17">
        <f>SUM(C3:C30)</f>
        <v>14575</v>
      </c>
      <c r="D31" s="17">
        <f>SUM(D3:D30)</f>
        <v>15276</v>
      </c>
      <c r="E31" s="17">
        <f>SUM(E3:E30)</f>
        <v>29851</v>
      </c>
      <c r="F31" s="18">
        <f>SUM(F3:F30)</f>
        <v>13510</v>
      </c>
      <c r="G31" s="171"/>
      <c r="H31" s="11" t="s">
        <v>52</v>
      </c>
      <c r="I31" s="78">
        <v>146</v>
      </c>
      <c r="J31" s="78">
        <v>139</v>
      </c>
      <c r="K31" s="13">
        <f>I31+J31</f>
        <v>285</v>
      </c>
      <c r="L31" s="79">
        <v>115</v>
      </c>
      <c r="M31" s="10"/>
      <c r="N31" s="11"/>
      <c r="O31" s="13"/>
      <c r="P31" s="13"/>
      <c r="Q31" s="13"/>
      <c r="R31" s="15"/>
      <c r="S31" s="174"/>
      <c r="T31" s="38"/>
      <c r="U31" s="39"/>
      <c r="V31" s="39"/>
      <c r="W31" s="13"/>
      <c r="X31" s="46"/>
      <c r="Y31" s="4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3.5" customHeight="1">
      <c r="A32" s="174"/>
      <c r="B32" s="74"/>
      <c r="C32" s="75"/>
      <c r="D32" s="75"/>
      <c r="E32" s="76"/>
      <c r="F32" s="77"/>
      <c r="G32" s="171"/>
      <c r="H32" s="36"/>
      <c r="I32" s="37"/>
      <c r="J32" s="37"/>
      <c r="K32" s="37"/>
      <c r="L32" s="62"/>
      <c r="M32" s="10"/>
      <c r="N32" s="11"/>
      <c r="O32" s="13"/>
      <c r="P32" s="13"/>
      <c r="Q32" s="13"/>
      <c r="R32" s="15"/>
      <c r="S32" s="175"/>
      <c r="T32" s="36" t="s">
        <v>25</v>
      </c>
      <c r="U32" s="37">
        <f>SUM(U23:U31)</f>
        <v>738</v>
      </c>
      <c r="V32" s="37">
        <f>SUM(V23:V31)</f>
        <v>840</v>
      </c>
      <c r="W32" s="37">
        <f t="shared" si="6"/>
        <v>1578</v>
      </c>
      <c r="X32" s="63">
        <f>SUM(X23:X31)</f>
        <v>758</v>
      </c>
      <c r="Y32" s="4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3.5" customHeight="1">
      <c r="A33" s="175"/>
      <c r="B33" s="16"/>
      <c r="C33" s="17"/>
      <c r="D33" s="17"/>
      <c r="E33" s="17"/>
      <c r="F33" s="18"/>
      <c r="G33" s="172"/>
      <c r="H33" s="16" t="s">
        <v>25</v>
      </c>
      <c r="I33" s="17">
        <f>SUM(I27:I32)</f>
        <v>1023</v>
      </c>
      <c r="J33" s="17">
        <f>SUM(J27:J31)</f>
        <v>1014</v>
      </c>
      <c r="K33" s="17">
        <f>SUM(K27:K31)</f>
        <v>2037</v>
      </c>
      <c r="L33" s="18">
        <f>SUM(L27:L31)</f>
        <v>805</v>
      </c>
      <c r="M33" s="73"/>
      <c r="N33" s="16"/>
      <c r="O33" s="17"/>
      <c r="P33" s="17"/>
      <c r="Q33" s="17"/>
      <c r="R33" s="18"/>
      <c r="S33" s="176" t="s">
        <v>63</v>
      </c>
      <c r="T33" s="177"/>
      <c r="U33" s="64">
        <f>SUM(C31+I12+I26+I33+O16+O28+U15+U22+U32)</f>
        <v>32086</v>
      </c>
      <c r="V33" s="64">
        <f>SUM(D31+J12+J26+J33+P16+P28+V15+V22+V32)</f>
        <v>33450</v>
      </c>
      <c r="W33" s="64">
        <f>SUM(E31+K12+K26+K33+Q16+Q28+W15+W22+W32)</f>
        <v>65536</v>
      </c>
      <c r="X33" s="65">
        <f>SUM(F31,L12,L26,L33,R16,R28,X15,X22,X32)</f>
        <v>28473</v>
      </c>
      <c r="Y33" s="4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4:255" ht="13.5" customHeight="1">
      <c r="N34" s="66"/>
      <c r="O34" s="67"/>
      <c r="P34" s="67"/>
      <c r="Q34" s="67"/>
      <c r="R34" s="67"/>
      <c r="X34" s="80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6" spans="4:5" ht="14.25">
      <c r="D36" s="19" t="s">
        <v>140</v>
      </c>
      <c r="E36" s="159">
        <f>SUM(E3:E14)</f>
        <v>12802</v>
      </c>
    </row>
    <row r="37" spans="4:5" ht="14.25">
      <c r="D37" s="19" t="s">
        <v>141</v>
      </c>
      <c r="E37" s="159">
        <f>SUM(E15:E29)</f>
        <v>17049</v>
      </c>
    </row>
  </sheetData>
  <sheetProtection formatCells="0" formatColumns="0" formatRows="0"/>
  <mergeCells count="28">
    <mergeCell ref="S3:S4"/>
    <mergeCell ref="B3:B4"/>
    <mergeCell ref="H3:H4"/>
    <mergeCell ref="N3:N4"/>
    <mergeCell ref="C3:E3"/>
    <mergeCell ref="F3:F4"/>
    <mergeCell ref="R3:R4"/>
    <mergeCell ref="I3:K3"/>
    <mergeCell ref="O3:Q3"/>
    <mergeCell ref="T2:X2"/>
    <mergeCell ref="A1:X1"/>
    <mergeCell ref="G5:G12"/>
    <mergeCell ref="U3:W3"/>
    <mergeCell ref="X3:X4"/>
    <mergeCell ref="L3:L4"/>
    <mergeCell ref="A3:A4"/>
    <mergeCell ref="G3:G4"/>
    <mergeCell ref="M3:M4"/>
    <mergeCell ref="T3:T4"/>
    <mergeCell ref="S5:S15"/>
    <mergeCell ref="S16:S22"/>
    <mergeCell ref="S23:S32"/>
    <mergeCell ref="S33:T33"/>
    <mergeCell ref="A5:A33"/>
    <mergeCell ref="G13:G26"/>
    <mergeCell ref="M5:M16"/>
    <mergeCell ref="G27:G33"/>
    <mergeCell ref="M17:M28"/>
  </mergeCells>
  <printOptions/>
  <pageMargins left="0.2326388888888889" right="0.21" top="1.1777777777777778" bottom="0.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4"/>
  <sheetViews>
    <sheetView showOutlineSymbols="0" zoomScalePageLayoutView="0" workbookViewId="0" topLeftCell="A1">
      <selection activeCell="C16" sqref="C16"/>
    </sheetView>
  </sheetViews>
  <sheetFormatPr defaultColWidth="10.75390625" defaultRowHeight="14.25"/>
  <cols>
    <col min="1" max="1" width="2.75390625" style="145" customWidth="1"/>
    <col min="2" max="2" width="7.75390625" style="146" customWidth="1"/>
    <col min="3" max="6" width="5.25390625" style="145" customWidth="1"/>
    <col min="7" max="7" width="2.75390625" style="145" customWidth="1"/>
    <col min="8" max="8" width="7.75390625" style="146" customWidth="1"/>
    <col min="9" max="12" width="5.25390625" style="145" customWidth="1"/>
    <col min="13" max="13" width="2.75390625" style="145" customWidth="1"/>
    <col min="14" max="14" width="7.75390625" style="146" customWidth="1"/>
    <col min="15" max="18" width="5.25390625" style="145" customWidth="1"/>
    <col min="19" max="19" width="2.75390625" style="145" customWidth="1"/>
    <col min="20" max="20" width="7.75390625" style="146" customWidth="1"/>
    <col min="21" max="24" width="5.25390625" style="145" customWidth="1"/>
    <col min="25" max="25" width="1.75390625" style="145" customWidth="1"/>
    <col min="26" max="255" width="10.75390625" style="145" customWidth="1"/>
    <col min="256" max="16384" width="10.75390625" style="92" customWidth="1"/>
  </cols>
  <sheetData>
    <row r="1" spans="1:255" ht="13.5" customHeight="1">
      <c r="A1" s="198" t="s">
        <v>124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91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</row>
    <row r="2" spans="1:255" ht="13.5" customHeight="1">
      <c r="A2" s="91"/>
      <c r="B2" s="93"/>
      <c r="C2" s="91"/>
      <c r="D2" s="91"/>
      <c r="E2" s="91"/>
      <c r="F2" s="91"/>
      <c r="G2" s="91"/>
      <c r="H2" s="93"/>
      <c r="I2" s="91"/>
      <c r="J2" s="91"/>
      <c r="K2" s="91"/>
      <c r="L2" s="91"/>
      <c r="M2" s="91"/>
      <c r="N2" s="93"/>
      <c r="O2" s="91"/>
      <c r="P2" s="91"/>
      <c r="Q2" s="91"/>
      <c r="R2" s="91"/>
      <c r="S2" s="91"/>
      <c r="T2" s="196" t="str">
        <f>'伊那市地区別人口'!T2</f>
        <v>（令和5年10月1日現在）</v>
      </c>
      <c r="U2" s="197"/>
      <c r="V2" s="197"/>
      <c r="W2" s="197"/>
      <c r="X2" s="197"/>
      <c r="Y2" s="91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</row>
    <row r="3" spans="1:255" ht="13.5" customHeight="1">
      <c r="A3" s="187" t="s">
        <v>95</v>
      </c>
      <c r="B3" s="189" t="s">
        <v>0</v>
      </c>
      <c r="C3" s="191" t="s">
        <v>26</v>
      </c>
      <c r="D3" s="192"/>
      <c r="E3" s="193"/>
      <c r="F3" s="194" t="s">
        <v>30</v>
      </c>
      <c r="G3" s="187" t="s">
        <v>95</v>
      </c>
      <c r="H3" s="189" t="s">
        <v>0</v>
      </c>
      <c r="I3" s="191" t="s">
        <v>48</v>
      </c>
      <c r="J3" s="192"/>
      <c r="K3" s="193"/>
      <c r="L3" s="194" t="s">
        <v>30</v>
      </c>
      <c r="M3" s="187" t="s">
        <v>95</v>
      </c>
      <c r="N3" s="189" t="s">
        <v>0</v>
      </c>
      <c r="O3" s="191" t="s">
        <v>26</v>
      </c>
      <c r="P3" s="192"/>
      <c r="Q3" s="193"/>
      <c r="R3" s="194" t="s">
        <v>30</v>
      </c>
      <c r="S3" s="187" t="s">
        <v>95</v>
      </c>
      <c r="T3" s="189" t="s">
        <v>0</v>
      </c>
      <c r="U3" s="191" t="s">
        <v>26</v>
      </c>
      <c r="V3" s="192"/>
      <c r="W3" s="193"/>
      <c r="X3" s="194" t="s">
        <v>30</v>
      </c>
      <c r="Y3" s="94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</row>
    <row r="4" spans="1:255" ht="13.5" customHeight="1">
      <c r="A4" s="188"/>
      <c r="B4" s="190"/>
      <c r="C4" s="95" t="s">
        <v>27</v>
      </c>
      <c r="D4" s="95" t="s">
        <v>28</v>
      </c>
      <c r="E4" s="95" t="s">
        <v>29</v>
      </c>
      <c r="F4" s="195"/>
      <c r="G4" s="188"/>
      <c r="H4" s="190"/>
      <c r="I4" s="95" t="s">
        <v>27</v>
      </c>
      <c r="J4" s="95" t="s">
        <v>28</v>
      </c>
      <c r="K4" s="95" t="s">
        <v>29</v>
      </c>
      <c r="L4" s="195"/>
      <c r="M4" s="188"/>
      <c r="N4" s="190"/>
      <c r="O4" s="95" t="s">
        <v>27</v>
      </c>
      <c r="P4" s="95" t="s">
        <v>28</v>
      </c>
      <c r="Q4" s="95" t="s">
        <v>29</v>
      </c>
      <c r="R4" s="195"/>
      <c r="S4" s="188"/>
      <c r="T4" s="190"/>
      <c r="U4" s="95" t="s">
        <v>27</v>
      </c>
      <c r="V4" s="95" t="s">
        <v>28</v>
      </c>
      <c r="W4" s="95" t="s">
        <v>29</v>
      </c>
      <c r="X4" s="195"/>
      <c r="Y4" s="94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</row>
    <row r="5" spans="1:255" ht="13.5" customHeight="1">
      <c r="A5" s="200" t="s">
        <v>121</v>
      </c>
      <c r="B5" s="96" t="s">
        <v>1</v>
      </c>
      <c r="C5" s="97">
        <v>862</v>
      </c>
      <c r="D5" s="97">
        <v>896</v>
      </c>
      <c r="E5" s="162">
        <f>C5+D5</f>
        <v>1758</v>
      </c>
      <c r="F5" s="99">
        <v>840</v>
      </c>
      <c r="G5" s="187" t="s">
        <v>118</v>
      </c>
      <c r="H5" s="96" t="s">
        <v>31</v>
      </c>
      <c r="I5" s="97">
        <v>159</v>
      </c>
      <c r="J5" s="97">
        <v>164</v>
      </c>
      <c r="K5" s="98">
        <f aca="true" t="shared" si="0" ref="K5:K10">I5+J5</f>
        <v>323</v>
      </c>
      <c r="L5" s="99">
        <v>137</v>
      </c>
      <c r="M5" s="187" t="s">
        <v>112</v>
      </c>
      <c r="N5" s="96" t="s">
        <v>53</v>
      </c>
      <c r="O5" s="97">
        <v>287</v>
      </c>
      <c r="P5" s="97">
        <v>301</v>
      </c>
      <c r="Q5" s="98">
        <f aca="true" t="shared" si="1" ref="Q5:Q14">O5+P5</f>
        <v>588</v>
      </c>
      <c r="R5" s="99">
        <v>243</v>
      </c>
      <c r="S5" s="187" t="s">
        <v>97</v>
      </c>
      <c r="T5" s="100" t="s">
        <v>73</v>
      </c>
      <c r="U5" s="101">
        <v>198</v>
      </c>
      <c r="V5" s="101">
        <v>223</v>
      </c>
      <c r="W5" s="102">
        <f aca="true" t="shared" si="2" ref="W5:W13">U5+V5</f>
        <v>421</v>
      </c>
      <c r="X5" s="103">
        <v>165</v>
      </c>
      <c r="Y5" s="94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</row>
    <row r="6" spans="1:255" ht="13.5" customHeight="1">
      <c r="A6" s="201"/>
      <c r="B6" s="100" t="s">
        <v>2</v>
      </c>
      <c r="C6" s="101">
        <v>1219</v>
      </c>
      <c r="D6" s="101">
        <v>1290</v>
      </c>
      <c r="E6" s="104">
        <f>C6+D6</f>
        <v>2509</v>
      </c>
      <c r="F6" s="103">
        <v>1182</v>
      </c>
      <c r="G6" s="199"/>
      <c r="H6" s="100" t="s">
        <v>32</v>
      </c>
      <c r="I6" s="101">
        <v>149</v>
      </c>
      <c r="J6" s="101">
        <v>152</v>
      </c>
      <c r="K6" s="102">
        <f t="shared" si="0"/>
        <v>301</v>
      </c>
      <c r="L6" s="103">
        <v>108</v>
      </c>
      <c r="M6" s="199"/>
      <c r="N6" s="100" t="s">
        <v>54</v>
      </c>
      <c r="O6" s="101">
        <v>325</v>
      </c>
      <c r="P6" s="101">
        <v>290</v>
      </c>
      <c r="Q6" s="104">
        <f t="shared" si="1"/>
        <v>615</v>
      </c>
      <c r="R6" s="103">
        <v>252</v>
      </c>
      <c r="S6" s="199"/>
      <c r="T6" s="100" t="s">
        <v>74</v>
      </c>
      <c r="U6" s="101">
        <v>177</v>
      </c>
      <c r="V6" s="101">
        <v>175</v>
      </c>
      <c r="W6" s="102">
        <f t="shared" si="2"/>
        <v>352</v>
      </c>
      <c r="X6" s="103">
        <v>140</v>
      </c>
      <c r="Y6" s="94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</row>
    <row r="7" spans="1:255" ht="13.5" customHeight="1">
      <c r="A7" s="201"/>
      <c r="B7" s="100" t="s">
        <v>3</v>
      </c>
      <c r="C7" s="101">
        <v>230</v>
      </c>
      <c r="D7" s="101">
        <v>250</v>
      </c>
      <c r="E7" s="102">
        <f aca="true" t="shared" si="3" ref="E7:E29">C7+D7</f>
        <v>480</v>
      </c>
      <c r="F7" s="103">
        <v>262</v>
      </c>
      <c r="G7" s="199"/>
      <c r="H7" s="100" t="s">
        <v>33</v>
      </c>
      <c r="I7" s="101">
        <v>116</v>
      </c>
      <c r="J7" s="101">
        <v>136</v>
      </c>
      <c r="K7" s="102">
        <f t="shared" si="0"/>
        <v>252</v>
      </c>
      <c r="L7" s="103">
        <v>105</v>
      </c>
      <c r="M7" s="199"/>
      <c r="N7" s="100" t="s">
        <v>55</v>
      </c>
      <c r="O7" s="101">
        <v>272</v>
      </c>
      <c r="P7" s="101">
        <v>287</v>
      </c>
      <c r="Q7" s="102">
        <f t="shared" si="1"/>
        <v>559</v>
      </c>
      <c r="R7" s="103">
        <v>214</v>
      </c>
      <c r="S7" s="199"/>
      <c r="T7" s="100" t="s">
        <v>75</v>
      </c>
      <c r="U7" s="101">
        <v>286</v>
      </c>
      <c r="V7" s="101">
        <v>293</v>
      </c>
      <c r="W7" s="102">
        <f t="shared" si="2"/>
        <v>579</v>
      </c>
      <c r="X7" s="103">
        <v>229</v>
      </c>
      <c r="Y7" s="94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</row>
    <row r="8" spans="1:255" ht="13.5" customHeight="1">
      <c r="A8" s="201"/>
      <c r="B8" s="100" t="s">
        <v>4</v>
      </c>
      <c r="C8" s="101">
        <v>1606</v>
      </c>
      <c r="D8" s="101">
        <v>1708</v>
      </c>
      <c r="E8" s="102">
        <f t="shared" si="3"/>
        <v>3314</v>
      </c>
      <c r="F8" s="103">
        <v>1409</v>
      </c>
      <c r="G8" s="199"/>
      <c r="H8" s="100" t="s">
        <v>34</v>
      </c>
      <c r="I8" s="101">
        <v>350</v>
      </c>
      <c r="J8" s="101">
        <v>358</v>
      </c>
      <c r="K8" s="102">
        <f t="shared" si="0"/>
        <v>708</v>
      </c>
      <c r="L8" s="103">
        <v>268</v>
      </c>
      <c r="M8" s="199"/>
      <c r="N8" s="100" t="s">
        <v>56</v>
      </c>
      <c r="O8" s="101">
        <v>75</v>
      </c>
      <c r="P8" s="101">
        <v>72</v>
      </c>
      <c r="Q8" s="102">
        <f t="shared" si="1"/>
        <v>147</v>
      </c>
      <c r="R8" s="103">
        <v>68</v>
      </c>
      <c r="S8" s="199"/>
      <c r="T8" s="100" t="s">
        <v>76</v>
      </c>
      <c r="U8" s="101">
        <v>643</v>
      </c>
      <c r="V8" s="101">
        <v>640</v>
      </c>
      <c r="W8" s="102">
        <f t="shared" si="2"/>
        <v>1283</v>
      </c>
      <c r="X8" s="103">
        <v>581</v>
      </c>
      <c r="Y8" s="94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</row>
    <row r="9" spans="1:255" ht="13.5" customHeight="1">
      <c r="A9" s="201"/>
      <c r="B9" s="100" t="s">
        <v>5</v>
      </c>
      <c r="C9" s="101">
        <v>1617</v>
      </c>
      <c r="D9" s="101">
        <v>1754</v>
      </c>
      <c r="E9" s="102">
        <f>C9+D9</f>
        <v>3371</v>
      </c>
      <c r="F9" s="103">
        <v>1577</v>
      </c>
      <c r="G9" s="199"/>
      <c r="H9" s="100" t="s">
        <v>35</v>
      </c>
      <c r="I9" s="101">
        <v>472</v>
      </c>
      <c r="J9" s="101">
        <v>495</v>
      </c>
      <c r="K9" s="102">
        <f t="shared" si="0"/>
        <v>967</v>
      </c>
      <c r="L9" s="103">
        <v>379</v>
      </c>
      <c r="M9" s="199"/>
      <c r="N9" s="100" t="s">
        <v>57</v>
      </c>
      <c r="O9" s="101">
        <v>343</v>
      </c>
      <c r="P9" s="101">
        <v>348</v>
      </c>
      <c r="Q9" s="102">
        <f t="shared" si="1"/>
        <v>691</v>
      </c>
      <c r="R9" s="103">
        <v>261</v>
      </c>
      <c r="S9" s="199"/>
      <c r="T9" s="100" t="s">
        <v>77</v>
      </c>
      <c r="U9" s="101">
        <v>447</v>
      </c>
      <c r="V9" s="101">
        <v>419</v>
      </c>
      <c r="W9" s="102">
        <f t="shared" si="2"/>
        <v>866</v>
      </c>
      <c r="X9" s="103">
        <v>364</v>
      </c>
      <c r="Y9" s="94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ht="13.5" customHeight="1">
      <c r="A10" s="201"/>
      <c r="B10" s="100" t="s">
        <v>6</v>
      </c>
      <c r="C10" s="101">
        <v>228</v>
      </c>
      <c r="D10" s="101">
        <v>236</v>
      </c>
      <c r="E10" s="102">
        <f t="shared" si="3"/>
        <v>464</v>
      </c>
      <c r="F10" s="103">
        <v>220</v>
      </c>
      <c r="G10" s="199"/>
      <c r="H10" s="100" t="s">
        <v>36</v>
      </c>
      <c r="I10" s="101">
        <v>189</v>
      </c>
      <c r="J10" s="101">
        <v>198</v>
      </c>
      <c r="K10" s="102">
        <f t="shared" si="0"/>
        <v>387</v>
      </c>
      <c r="L10" s="103">
        <v>157</v>
      </c>
      <c r="M10" s="199"/>
      <c r="N10" s="100" t="s">
        <v>58</v>
      </c>
      <c r="O10" s="101">
        <v>404</v>
      </c>
      <c r="P10" s="101">
        <v>415</v>
      </c>
      <c r="Q10" s="102">
        <f t="shared" si="1"/>
        <v>819</v>
      </c>
      <c r="R10" s="103">
        <v>287</v>
      </c>
      <c r="S10" s="199"/>
      <c r="T10" s="100" t="s">
        <v>78</v>
      </c>
      <c r="U10" s="101">
        <v>381</v>
      </c>
      <c r="V10" s="101">
        <v>390</v>
      </c>
      <c r="W10" s="102">
        <f t="shared" si="2"/>
        <v>771</v>
      </c>
      <c r="X10" s="103">
        <v>279</v>
      </c>
      <c r="Y10" s="94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</row>
    <row r="11" spans="1:255" ht="13.5" customHeight="1">
      <c r="A11" s="201"/>
      <c r="B11" s="100" t="s">
        <v>7</v>
      </c>
      <c r="C11" s="101">
        <v>19</v>
      </c>
      <c r="D11" s="101">
        <v>18</v>
      </c>
      <c r="E11" s="102">
        <f t="shared" si="3"/>
        <v>37</v>
      </c>
      <c r="F11" s="103">
        <v>14</v>
      </c>
      <c r="G11" s="199"/>
      <c r="H11" s="100"/>
      <c r="I11" s="105"/>
      <c r="J11" s="105"/>
      <c r="K11" s="102"/>
      <c r="L11" s="106"/>
      <c r="M11" s="199"/>
      <c r="N11" s="100" t="s">
        <v>59</v>
      </c>
      <c r="O11" s="101">
        <v>254</v>
      </c>
      <c r="P11" s="101">
        <v>251</v>
      </c>
      <c r="Q11" s="102">
        <f t="shared" si="1"/>
        <v>505</v>
      </c>
      <c r="R11" s="103">
        <v>195</v>
      </c>
      <c r="S11" s="199"/>
      <c r="T11" s="100" t="s">
        <v>79</v>
      </c>
      <c r="U11" s="101">
        <v>347</v>
      </c>
      <c r="V11" s="101">
        <v>327</v>
      </c>
      <c r="W11" s="102">
        <f t="shared" si="2"/>
        <v>674</v>
      </c>
      <c r="X11" s="103">
        <v>250</v>
      </c>
      <c r="Y11" s="94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</row>
    <row r="12" spans="1:255" ht="13.5" customHeight="1">
      <c r="A12" s="201"/>
      <c r="B12" s="100" t="s">
        <v>8</v>
      </c>
      <c r="C12" s="101">
        <v>56</v>
      </c>
      <c r="D12" s="101">
        <v>58</v>
      </c>
      <c r="E12" s="102">
        <f t="shared" si="3"/>
        <v>114</v>
      </c>
      <c r="F12" s="103">
        <v>47</v>
      </c>
      <c r="G12" s="188"/>
      <c r="H12" s="107" t="s">
        <v>25</v>
      </c>
      <c r="I12" s="108">
        <f>SUM(I5:I10)</f>
        <v>1435</v>
      </c>
      <c r="J12" s="108">
        <f>SUM(J5:J10)</f>
        <v>1503</v>
      </c>
      <c r="K12" s="108">
        <f>SUM(K5:K11)</f>
        <v>2938</v>
      </c>
      <c r="L12" s="109">
        <f>SUM(L5:L11)</f>
        <v>1154</v>
      </c>
      <c r="M12" s="199"/>
      <c r="N12" s="100" t="s">
        <v>60</v>
      </c>
      <c r="O12" s="101">
        <v>374</v>
      </c>
      <c r="P12" s="101">
        <v>356</v>
      </c>
      <c r="Q12" s="102">
        <f t="shared" si="1"/>
        <v>730</v>
      </c>
      <c r="R12" s="103">
        <v>284</v>
      </c>
      <c r="S12" s="199"/>
      <c r="T12" s="100" t="s">
        <v>80</v>
      </c>
      <c r="U12" s="101">
        <v>227</v>
      </c>
      <c r="V12" s="101">
        <v>232</v>
      </c>
      <c r="W12" s="102">
        <f t="shared" si="2"/>
        <v>459</v>
      </c>
      <c r="X12" s="103">
        <v>197</v>
      </c>
      <c r="Y12" s="94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</row>
    <row r="13" spans="1:255" ht="12.75" customHeight="1">
      <c r="A13" s="201"/>
      <c r="B13" s="100" t="s">
        <v>9</v>
      </c>
      <c r="C13" s="101">
        <v>79</v>
      </c>
      <c r="D13" s="101">
        <v>88</v>
      </c>
      <c r="E13" s="102">
        <f t="shared" si="3"/>
        <v>167</v>
      </c>
      <c r="F13" s="103">
        <v>69</v>
      </c>
      <c r="G13" s="187" t="s">
        <v>96</v>
      </c>
      <c r="H13" s="96" t="s">
        <v>37</v>
      </c>
      <c r="I13" s="97">
        <v>136</v>
      </c>
      <c r="J13" s="97">
        <v>131</v>
      </c>
      <c r="K13" s="102">
        <f>I13+J13</f>
        <v>267</v>
      </c>
      <c r="L13" s="99">
        <v>110</v>
      </c>
      <c r="M13" s="199"/>
      <c r="N13" s="100" t="s">
        <v>61</v>
      </c>
      <c r="O13" s="101">
        <v>86</v>
      </c>
      <c r="P13" s="101">
        <v>83</v>
      </c>
      <c r="Q13" s="102">
        <f t="shared" si="1"/>
        <v>169</v>
      </c>
      <c r="R13" s="103">
        <v>64</v>
      </c>
      <c r="S13" s="199"/>
      <c r="T13" s="100" t="s">
        <v>81</v>
      </c>
      <c r="U13" s="101">
        <v>87</v>
      </c>
      <c r="V13" s="101">
        <v>112</v>
      </c>
      <c r="W13" s="102">
        <f t="shared" si="2"/>
        <v>199</v>
      </c>
      <c r="X13" s="103">
        <v>68</v>
      </c>
      <c r="Y13" s="94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</row>
    <row r="14" spans="1:255" ht="13.5" customHeight="1">
      <c r="A14" s="201"/>
      <c r="B14" s="90" t="s">
        <v>10</v>
      </c>
      <c r="C14" s="101">
        <v>143</v>
      </c>
      <c r="D14" s="101">
        <v>124</v>
      </c>
      <c r="E14" s="102">
        <f t="shared" si="3"/>
        <v>267</v>
      </c>
      <c r="F14" s="103">
        <v>101</v>
      </c>
      <c r="G14" s="199"/>
      <c r="H14" s="100" t="s">
        <v>38</v>
      </c>
      <c r="I14" s="101">
        <v>116</v>
      </c>
      <c r="J14" s="101">
        <v>137</v>
      </c>
      <c r="K14" s="102">
        <f aca="true" t="shared" si="4" ref="K14:K24">I14+J14</f>
        <v>253</v>
      </c>
      <c r="L14" s="103">
        <v>110</v>
      </c>
      <c r="M14" s="199"/>
      <c r="N14" s="100" t="s">
        <v>62</v>
      </c>
      <c r="O14" s="101">
        <v>224</v>
      </c>
      <c r="P14" s="101">
        <v>211</v>
      </c>
      <c r="Q14" s="102">
        <f t="shared" si="1"/>
        <v>435</v>
      </c>
      <c r="R14" s="103">
        <v>186</v>
      </c>
      <c r="S14" s="199"/>
      <c r="T14" s="110"/>
      <c r="U14" s="111"/>
      <c r="V14" s="111"/>
      <c r="W14" s="112"/>
      <c r="X14" s="113"/>
      <c r="Y14" s="94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</row>
    <row r="15" spans="1:255" ht="13.5" customHeight="1">
      <c r="A15" s="201"/>
      <c r="B15" s="100" t="s">
        <v>11</v>
      </c>
      <c r="C15" s="101">
        <v>1007</v>
      </c>
      <c r="D15" s="101">
        <v>1053</v>
      </c>
      <c r="E15" s="102">
        <f t="shared" si="3"/>
        <v>2060</v>
      </c>
      <c r="F15" s="103">
        <v>968</v>
      </c>
      <c r="G15" s="199"/>
      <c r="H15" s="100" t="s">
        <v>39</v>
      </c>
      <c r="I15" s="101">
        <v>188</v>
      </c>
      <c r="J15" s="101">
        <v>199</v>
      </c>
      <c r="K15" s="102">
        <f t="shared" si="4"/>
        <v>387</v>
      </c>
      <c r="L15" s="103">
        <v>140</v>
      </c>
      <c r="M15" s="199"/>
      <c r="N15" s="100"/>
      <c r="O15" s="102"/>
      <c r="P15" s="102"/>
      <c r="Q15" s="102"/>
      <c r="R15" s="114"/>
      <c r="S15" s="188"/>
      <c r="T15" s="107" t="s">
        <v>25</v>
      </c>
      <c r="U15" s="108">
        <f>SUM(U5:U13)</f>
        <v>2793</v>
      </c>
      <c r="V15" s="108">
        <f>SUM(V5:V13)</f>
        <v>2811</v>
      </c>
      <c r="W15" s="108">
        <f>SUM(U15:V15)</f>
        <v>5604</v>
      </c>
      <c r="X15" s="109">
        <f>SUM(X5:X13)</f>
        <v>2273</v>
      </c>
      <c r="Y15" s="94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</row>
    <row r="16" spans="1:255" ht="13.5" customHeight="1">
      <c r="A16" s="201"/>
      <c r="B16" s="100" t="s">
        <v>12</v>
      </c>
      <c r="C16" s="101">
        <v>1098</v>
      </c>
      <c r="D16" s="101">
        <v>1127</v>
      </c>
      <c r="E16" s="102">
        <f t="shared" si="3"/>
        <v>2225</v>
      </c>
      <c r="F16" s="103">
        <v>971</v>
      </c>
      <c r="G16" s="199"/>
      <c r="H16" s="100" t="s">
        <v>40</v>
      </c>
      <c r="I16" s="101">
        <v>230</v>
      </c>
      <c r="J16" s="101">
        <v>253</v>
      </c>
      <c r="K16" s="102">
        <f t="shared" si="4"/>
        <v>483</v>
      </c>
      <c r="L16" s="103">
        <v>191</v>
      </c>
      <c r="M16" s="188"/>
      <c r="N16" s="107" t="s">
        <v>25</v>
      </c>
      <c r="O16" s="108">
        <f>SUM(O5:O14)</f>
        <v>2644</v>
      </c>
      <c r="P16" s="108">
        <f>SUM(P5:P14)</f>
        <v>2614</v>
      </c>
      <c r="Q16" s="108">
        <f>SUM(Q5:Q14)</f>
        <v>5258</v>
      </c>
      <c r="R16" s="109">
        <f>SUM(R5:R14)</f>
        <v>2054</v>
      </c>
      <c r="S16" s="200" t="s">
        <v>113</v>
      </c>
      <c r="T16" s="96" t="s">
        <v>99</v>
      </c>
      <c r="U16" s="97">
        <v>846</v>
      </c>
      <c r="V16" s="97">
        <v>876</v>
      </c>
      <c r="W16" s="102">
        <f>U16+V16</f>
        <v>1722</v>
      </c>
      <c r="X16" s="115">
        <v>739</v>
      </c>
      <c r="Y16" s="94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</row>
    <row r="17" spans="1:255" ht="13.5" customHeight="1">
      <c r="A17" s="201"/>
      <c r="B17" s="100" t="s">
        <v>13</v>
      </c>
      <c r="C17" s="101">
        <v>1098</v>
      </c>
      <c r="D17" s="101">
        <v>1100</v>
      </c>
      <c r="E17" s="102">
        <f t="shared" si="3"/>
        <v>2198</v>
      </c>
      <c r="F17" s="103">
        <v>905</v>
      </c>
      <c r="G17" s="199"/>
      <c r="H17" s="100" t="s">
        <v>41</v>
      </c>
      <c r="I17" s="101">
        <v>384</v>
      </c>
      <c r="J17" s="101">
        <v>471</v>
      </c>
      <c r="K17" s="102">
        <f t="shared" si="4"/>
        <v>855</v>
      </c>
      <c r="L17" s="103">
        <v>424</v>
      </c>
      <c r="M17" s="187" t="s">
        <v>116</v>
      </c>
      <c r="N17" s="96"/>
      <c r="O17" s="116"/>
      <c r="P17" s="116"/>
      <c r="Q17" s="117"/>
      <c r="R17" s="118"/>
      <c r="S17" s="201"/>
      <c r="T17" s="100" t="s">
        <v>100</v>
      </c>
      <c r="U17" s="101">
        <v>328</v>
      </c>
      <c r="V17" s="101">
        <v>350</v>
      </c>
      <c r="W17" s="102">
        <f>U17+V17</f>
        <v>678</v>
      </c>
      <c r="X17" s="119">
        <v>296</v>
      </c>
      <c r="Y17" s="94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</row>
    <row r="18" spans="1:255" ht="13.5" customHeight="1">
      <c r="A18" s="201"/>
      <c r="B18" s="100" t="s">
        <v>14</v>
      </c>
      <c r="C18" s="101">
        <v>816</v>
      </c>
      <c r="D18" s="101">
        <v>862</v>
      </c>
      <c r="E18" s="102">
        <f t="shared" si="3"/>
        <v>1678</v>
      </c>
      <c r="F18" s="103">
        <v>820</v>
      </c>
      <c r="G18" s="199"/>
      <c r="H18" s="100" t="s">
        <v>42</v>
      </c>
      <c r="I18" s="101">
        <v>309</v>
      </c>
      <c r="J18" s="101">
        <v>300</v>
      </c>
      <c r="K18" s="102">
        <f t="shared" si="4"/>
        <v>609</v>
      </c>
      <c r="L18" s="103">
        <v>242</v>
      </c>
      <c r="M18" s="199"/>
      <c r="N18" s="120" t="s">
        <v>64</v>
      </c>
      <c r="O18" s="121">
        <v>263</v>
      </c>
      <c r="P18" s="121">
        <v>261</v>
      </c>
      <c r="Q18" s="104">
        <f aca="true" t="shared" si="5" ref="Q18:Q26">O18+P18</f>
        <v>524</v>
      </c>
      <c r="R18" s="122">
        <v>195</v>
      </c>
      <c r="S18" s="201"/>
      <c r="T18" s="100" t="s">
        <v>101</v>
      </c>
      <c r="U18" s="101">
        <v>118</v>
      </c>
      <c r="V18" s="101">
        <v>113</v>
      </c>
      <c r="W18" s="102">
        <f>U18+V18</f>
        <v>231</v>
      </c>
      <c r="X18" s="119">
        <v>114</v>
      </c>
      <c r="Y18" s="94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</row>
    <row r="19" spans="1:255" ht="13.5" customHeight="1">
      <c r="A19" s="201"/>
      <c r="B19" s="100" t="s">
        <v>15</v>
      </c>
      <c r="C19" s="101">
        <v>435</v>
      </c>
      <c r="D19" s="101">
        <v>446</v>
      </c>
      <c r="E19" s="102">
        <f t="shared" si="3"/>
        <v>881</v>
      </c>
      <c r="F19" s="103">
        <v>458</v>
      </c>
      <c r="G19" s="199"/>
      <c r="H19" s="100" t="s">
        <v>142</v>
      </c>
      <c r="I19" s="101">
        <v>174</v>
      </c>
      <c r="J19" s="101">
        <v>163</v>
      </c>
      <c r="K19" s="102">
        <f t="shared" si="4"/>
        <v>337</v>
      </c>
      <c r="L19" s="103">
        <v>120</v>
      </c>
      <c r="M19" s="199"/>
      <c r="N19" s="100" t="s">
        <v>65</v>
      </c>
      <c r="O19" s="101">
        <v>132</v>
      </c>
      <c r="P19" s="101">
        <v>149</v>
      </c>
      <c r="Q19" s="102">
        <f t="shared" si="5"/>
        <v>281</v>
      </c>
      <c r="R19" s="103">
        <v>124</v>
      </c>
      <c r="S19" s="201"/>
      <c r="T19" s="100" t="s">
        <v>115</v>
      </c>
      <c r="U19" s="101">
        <v>318</v>
      </c>
      <c r="V19" s="101">
        <v>331</v>
      </c>
      <c r="W19" s="102">
        <f>U19+V19</f>
        <v>649</v>
      </c>
      <c r="X19" s="119">
        <v>326</v>
      </c>
      <c r="Y19" s="94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</row>
    <row r="20" spans="1:255" ht="13.5" customHeight="1">
      <c r="A20" s="201"/>
      <c r="B20" s="100" t="s">
        <v>16</v>
      </c>
      <c r="C20" s="101">
        <v>126</v>
      </c>
      <c r="D20" s="101">
        <v>149</v>
      </c>
      <c r="E20" s="102">
        <f t="shared" si="3"/>
        <v>275</v>
      </c>
      <c r="F20" s="103">
        <v>130</v>
      </c>
      <c r="G20" s="199"/>
      <c r="H20" s="100" t="s">
        <v>44</v>
      </c>
      <c r="I20" s="101">
        <v>302</v>
      </c>
      <c r="J20" s="101">
        <v>321</v>
      </c>
      <c r="K20" s="102">
        <f t="shared" si="4"/>
        <v>623</v>
      </c>
      <c r="L20" s="103">
        <v>252</v>
      </c>
      <c r="M20" s="199"/>
      <c r="N20" s="100" t="s">
        <v>66</v>
      </c>
      <c r="O20" s="101">
        <v>413</v>
      </c>
      <c r="P20" s="101">
        <v>395</v>
      </c>
      <c r="Q20" s="102">
        <f t="shared" si="5"/>
        <v>808</v>
      </c>
      <c r="R20" s="103">
        <v>342</v>
      </c>
      <c r="S20" s="201"/>
      <c r="T20" s="100" t="s">
        <v>102</v>
      </c>
      <c r="U20" s="101">
        <v>857</v>
      </c>
      <c r="V20" s="101">
        <v>968</v>
      </c>
      <c r="W20" s="102">
        <f>U20+V20</f>
        <v>1825</v>
      </c>
      <c r="X20" s="119">
        <v>743</v>
      </c>
      <c r="Y20" s="94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</row>
    <row r="21" spans="1:255" ht="13.5" customHeight="1">
      <c r="A21" s="201"/>
      <c r="B21" s="100" t="s">
        <v>17</v>
      </c>
      <c r="C21" s="101">
        <v>797</v>
      </c>
      <c r="D21" s="101">
        <v>815</v>
      </c>
      <c r="E21" s="102">
        <f t="shared" si="3"/>
        <v>1612</v>
      </c>
      <c r="F21" s="103">
        <v>693</v>
      </c>
      <c r="G21" s="199"/>
      <c r="H21" s="100" t="s">
        <v>45</v>
      </c>
      <c r="I21" s="101">
        <v>604</v>
      </c>
      <c r="J21" s="101">
        <v>659</v>
      </c>
      <c r="K21" s="102">
        <f t="shared" si="4"/>
        <v>1263</v>
      </c>
      <c r="L21" s="103">
        <v>481</v>
      </c>
      <c r="M21" s="199"/>
      <c r="N21" s="100" t="s">
        <v>67</v>
      </c>
      <c r="O21" s="101">
        <v>133</v>
      </c>
      <c r="P21" s="101">
        <v>128</v>
      </c>
      <c r="Q21" s="102">
        <f t="shared" si="5"/>
        <v>261</v>
      </c>
      <c r="R21" s="103">
        <v>97</v>
      </c>
      <c r="S21" s="201"/>
      <c r="T21" s="100"/>
      <c r="U21" s="101"/>
      <c r="V21" s="101"/>
      <c r="W21" s="102"/>
      <c r="X21" s="119"/>
      <c r="Y21" s="94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</row>
    <row r="22" spans="1:255" ht="13.5" customHeight="1">
      <c r="A22" s="201"/>
      <c r="B22" s="100" t="s">
        <v>18</v>
      </c>
      <c r="C22" s="101">
        <v>192</v>
      </c>
      <c r="D22" s="101">
        <v>177</v>
      </c>
      <c r="E22" s="102">
        <f t="shared" si="3"/>
        <v>369</v>
      </c>
      <c r="F22" s="103">
        <v>170</v>
      </c>
      <c r="G22" s="199"/>
      <c r="H22" s="100" t="s">
        <v>46</v>
      </c>
      <c r="I22" s="101">
        <v>433</v>
      </c>
      <c r="J22" s="101">
        <v>443</v>
      </c>
      <c r="K22" s="102">
        <f t="shared" si="4"/>
        <v>876</v>
      </c>
      <c r="L22" s="103">
        <v>396</v>
      </c>
      <c r="M22" s="199"/>
      <c r="N22" s="100" t="s">
        <v>68</v>
      </c>
      <c r="O22" s="101">
        <v>309</v>
      </c>
      <c r="P22" s="101">
        <v>334</v>
      </c>
      <c r="Q22" s="102">
        <f t="shared" si="5"/>
        <v>643</v>
      </c>
      <c r="R22" s="103">
        <v>263</v>
      </c>
      <c r="S22" s="202"/>
      <c r="T22" s="107" t="s">
        <v>25</v>
      </c>
      <c r="U22" s="108">
        <f>SUM(U16:U21)</f>
        <v>2467</v>
      </c>
      <c r="V22" s="108">
        <f>SUM(V16:V21)</f>
        <v>2638</v>
      </c>
      <c r="W22" s="112">
        <f aca="true" t="shared" si="6" ref="W22:W30">U22+V22</f>
        <v>5105</v>
      </c>
      <c r="X22" s="123">
        <f>SUM(X16:X20)</f>
        <v>2218</v>
      </c>
      <c r="Y22" s="94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</row>
    <row r="23" spans="1:255" ht="13.5" customHeight="1">
      <c r="A23" s="201"/>
      <c r="B23" s="100" t="s">
        <v>19</v>
      </c>
      <c r="C23" s="101">
        <v>503</v>
      </c>
      <c r="D23" s="101">
        <v>536</v>
      </c>
      <c r="E23" s="102">
        <f t="shared" si="3"/>
        <v>1039</v>
      </c>
      <c r="F23" s="103">
        <v>439</v>
      </c>
      <c r="G23" s="199"/>
      <c r="H23" s="100" t="s">
        <v>47</v>
      </c>
      <c r="I23" s="101">
        <v>185</v>
      </c>
      <c r="J23" s="101">
        <v>170</v>
      </c>
      <c r="K23" s="102">
        <f t="shared" si="4"/>
        <v>355</v>
      </c>
      <c r="L23" s="103">
        <v>128</v>
      </c>
      <c r="M23" s="199"/>
      <c r="N23" s="100" t="s">
        <v>69</v>
      </c>
      <c r="O23" s="101">
        <v>162</v>
      </c>
      <c r="P23" s="101">
        <v>169</v>
      </c>
      <c r="Q23" s="102">
        <f t="shared" si="5"/>
        <v>331</v>
      </c>
      <c r="R23" s="103">
        <v>135</v>
      </c>
      <c r="S23" s="200" t="s">
        <v>114</v>
      </c>
      <c r="T23" s="96" t="s">
        <v>103</v>
      </c>
      <c r="U23" s="97">
        <v>78</v>
      </c>
      <c r="V23" s="97">
        <v>92</v>
      </c>
      <c r="W23" s="124">
        <f t="shared" si="6"/>
        <v>170</v>
      </c>
      <c r="X23" s="119">
        <v>74</v>
      </c>
      <c r="Y23" s="94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</row>
    <row r="24" spans="1:255" ht="13.5" customHeight="1">
      <c r="A24" s="201"/>
      <c r="B24" s="100" t="s">
        <v>20</v>
      </c>
      <c r="C24" s="101">
        <v>473</v>
      </c>
      <c r="D24" s="101">
        <v>455</v>
      </c>
      <c r="E24" s="102">
        <f t="shared" si="3"/>
        <v>928</v>
      </c>
      <c r="F24" s="103">
        <v>409</v>
      </c>
      <c r="G24" s="199"/>
      <c r="H24" s="100" t="s">
        <v>120</v>
      </c>
      <c r="I24" s="101">
        <v>75</v>
      </c>
      <c r="J24" s="101">
        <v>87</v>
      </c>
      <c r="K24" s="102">
        <f t="shared" si="4"/>
        <v>162</v>
      </c>
      <c r="L24" s="103">
        <v>67</v>
      </c>
      <c r="M24" s="199"/>
      <c r="N24" s="100" t="s">
        <v>70</v>
      </c>
      <c r="O24" s="101">
        <v>118</v>
      </c>
      <c r="P24" s="101">
        <v>141</v>
      </c>
      <c r="Q24" s="102">
        <f t="shared" si="5"/>
        <v>259</v>
      </c>
      <c r="R24" s="103">
        <v>119</v>
      </c>
      <c r="S24" s="201"/>
      <c r="T24" s="100" t="s">
        <v>104</v>
      </c>
      <c r="U24" s="101">
        <v>270</v>
      </c>
      <c r="V24" s="101">
        <v>340</v>
      </c>
      <c r="W24" s="102">
        <f t="shared" si="6"/>
        <v>610</v>
      </c>
      <c r="X24" s="119">
        <v>320</v>
      </c>
      <c r="Y24" s="94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</row>
    <row r="25" spans="1:255" ht="13.5" customHeight="1">
      <c r="A25" s="201"/>
      <c r="B25" s="100" t="s">
        <v>21</v>
      </c>
      <c r="C25" s="101">
        <v>390</v>
      </c>
      <c r="D25" s="101">
        <v>381</v>
      </c>
      <c r="E25" s="102">
        <f t="shared" si="3"/>
        <v>771</v>
      </c>
      <c r="F25" s="103">
        <v>303</v>
      </c>
      <c r="G25" s="199"/>
      <c r="H25" s="125"/>
      <c r="I25" s="126"/>
      <c r="J25" s="126"/>
      <c r="K25" s="126"/>
      <c r="L25" s="127"/>
      <c r="M25" s="199"/>
      <c r="N25" s="100" t="s">
        <v>71</v>
      </c>
      <c r="O25" s="101">
        <v>1448</v>
      </c>
      <c r="P25" s="101">
        <v>1445</v>
      </c>
      <c r="Q25" s="102">
        <f t="shared" si="5"/>
        <v>2893</v>
      </c>
      <c r="R25" s="103">
        <v>1413</v>
      </c>
      <c r="S25" s="201"/>
      <c r="T25" s="100" t="s">
        <v>105</v>
      </c>
      <c r="U25" s="101">
        <v>182</v>
      </c>
      <c r="V25" s="101">
        <v>202</v>
      </c>
      <c r="W25" s="102">
        <f t="shared" si="6"/>
        <v>384</v>
      </c>
      <c r="X25" s="119">
        <v>153</v>
      </c>
      <c r="Y25" s="94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</row>
    <row r="26" spans="1:255" ht="13.5" customHeight="1">
      <c r="A26" s="201"/>
      <c r="B26" s="100" t="s">
        <v>22</v>
      </c>
      <c r="C26" s="101">
        <v>143</v>
      </c>
      <c r="D26" s="101">
        <v>196</v>
      </c>
      <c r="E26" s="102">
        <f t="shared" si="3"/>
        <v>339</v>
      </c>
      <c r="F26" s="103">
        <v>190</v>
      </c>
      <c r="G26" s="199"/>
      <c r="H26" s="107" t="s">
        <v>25</v>
      </c>
      <c r="I26" s="108">
        <f>SUM(I13:I24)</f>
        <v>3136</v>
      </c>
      <c r="J26" s="108">
        <f>SUM(J13:J24)</f>
        <v>3334</v>
      </c>
      <c r="K26" s="108">
        <f>SUM(K13:K24)</f>
        <v>6470</v>
      </c>
      <c r="L26" s="109">
        <f>SUM(L13:L25)</f>
        <v>2661</v>
      </c>
      <c r="M26" s="199"/>
      <c r="N26" s="100" t="s">
        <v>72</v>
      </c>
      <c r="O26" s="101">
        <v>58</v>
      </c>
      <c r="P26" s="101">
        <v>51</v>
      </c>
      <c r="Q26" s="102">
        <f t="shared" si="5"/>
        <v>109</v>
      </c>
      <c r="R26" s="103">
        <v>52</v>
      </c>
      <c r="S26" s="201"/>
      <c r="T26" s="100" t="s">
        <v>106</v>
      </c>
      <c r="U26" s="101">
        <v>64</v>
      </c>
      <c r="V26" s="101">
        <v>66</v>
      </c>
      <c r="W26" s="102">
        <f t="shared" si="6"/>
        <v>130</v>
      </c>
      <c r="X26" s="119">
        <v>56</v>
      </c>
      <c r="Y26" s="94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</row>
    <row r="27" spans="1:255" ht="13.5" customHeight="1">
      <c r="A27" s="201"/>
      <c r="B27" s="100" t="s">
        <v>23</v>
      </c>
      <c r="C27" s="101">
        <v>41</v>
      </c>
      <c r="D27" s="101">
        <v>34</v>
      </c>
      <c r="E27" s="102">
        <f t="shared" si="3"/>
        <v>75</v>
      </c>
      <c r="F27" s="103">
        <v>29</v>
      </c>
      <c r="G27" s="187" t="s">
        <v>117</v>
      </c>
      <c r="H27" s="96"/>
      <c r="I27" s="97"/>
      <c r="J27" s="97"/>
      <c r="K27" s="98"/>
      <c r="L27" s="99"/>
      <c r="M27" s="199"/>
      <c r="N27" s="110"/>
      <c r="O27" s="111"/>
      <c r="P27" s="111"/>
      <c r="Q27" s="102"/>
      <c r="R27" s="113"/>
      <c r="S27" s="201"/>
      <c r="T27" s="100" t="s">
        <v>107</v>
      </c>
      <c r="U27" s="101">
        <v>34</v>
      </c>
      <c r="V27" s="101">
        <v>37</v>
      </c>
      <c r="W27" s="102">
        <f t="shared" si="6"/>
        <v>71</v>
      </c>
      <c r="X27" s="119">
        <v>41</v>
      </c>
      <c r="Y27" s="94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</row>
    <row r="28" spans="1:255" ht="13.5" customHeight="1">
      <c r="A28" s="201"/>
      <c r="B28" s="128" t="s">
        <v>122</v>
      </c>
      <c r="C28" s="101">
        <v>62</v>
      </c>
      <c r="D28" s="101">
        <v>66</v>
      </c>
      <c r="E28" s="102">
        <f t="shared" si="3"/>
        <v>128</v>
      </c>
      <c r="F28" s="103">
        <v>56</v>
      </c>
      <c r="G28" s="199"/>
      <c r="H28" s="129" t="s">
        <v>49</v>
      </c>
      <c r="I28" s="101">
        <v>285</v>
      </c>
      <c r="J28" s="101">
        <v>258</v>
      </c>
      <c r="K28" s="102">
        <f>I28+J28</f>
        <v>543</v>
      </c>
      <c r="L28" s="103">
        <v>215</v>
      </c>
      <c r="M28" s="188"/>
      <c r="N28" s="107" t="s">
        <v>25</v>
      </c>
      <c r="O28" s="108">
        <f>SUM(O17:O27)</f>
        <v>3036</v>
      </c>
      <c r="P28" s="108">
        <f>SUM(P17:P27)</f>
        <v>3073</v>
      </c>
      <c r="Q28" s="108">
        <f>SUM(Q17:Q27)</f>
        <v>6109</v>
      </c>
      <c r="R28" s="109">
        <f>SUM(R17:R27)</f>
        <v>2740</v>
      </c>
      <c r="S28" s="201"/>
      <c r="T28" s="100" t="s">
        <v>108</v>
      </c>
      <c r="U28" s="101">
        <v>74</v>
      </c>
      <c r="V28" s="101">
        <v>66</v>
      </c>
      <c r="W28" s="102">
        <f t="shared" si="6"/>
        <v>140</v>
      </c>
      <c r="X28" s="119">
        <v>68</v>
      </c>
      <c r="Y28" s="94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  <row r="29" spans="1:255" ht="13.5" customHeight="1">
      <c r="A29" s="201"/>
      <c r="B29" s="100" t="s">
        <v>24</v>
      </c>
      <c r="C29" s="101">
        <v>763</v>
      </c>
      <c r="D29" s="101">
        <v>760</v>
      </c>
      <c r="E29" s="102">
        <f t="shared" si="3"/>
        <v>1523</v>
      </c>
      <c r="F29" s="103">
        <v>633</v>
      </c>
      <c r="G29" s="199"/>
      <c r="H29" s="100" t="s">
        <v>50</v>
      </c>
      <c r="I29" s="101">
        <v>375</v>
      </c>
      <c r="J29" s="101">
        <v>371</v>
      </c>
      <c r="K29" s="102">
        <f>I29+J29</f>
        <v>746</v>
      </c>
      <c r="L29" s="103">
        <v>296</v>
      </c>
      <c r="M29" s="130"/>
      <c r="N29" s="96"/>
      <c r="O29" s="98"/>
      <c r="P29" s="98"/>
      <c r="Q29" s="98"/>
      <c r="R29" s="131"/>
      <c r="S29" s="201"/>
      <c r="T29" s="100" t="s">
        <v>109</v>
      </c>
      <c r="U29" s="101">
        <v>28</v>
      </c>
      <c r="V29" s="101">
        <v>32</v>
      </c>
      <c r="W29" s="102">
        <f t="shared" si="6"/>
        <v>60</v>
      </c>
      <c r="X29" s="119">
        <v>38</v>
      </c>
      <c r="Y29" s="94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</row>
    <row r="30" spans="1:255" ht="13.5" customHeight="1">
      <c r="A30" s="201"/>
      <c r="B30" s="110"/>
      <c r="C30" s="111"/>
      <c r="D30" s="111"/>
      <c r="E30" s="112"/>
      <c r="F30" s="113"/>
      <c r="G30" s="199"/>
      <c r="H30" s="100" t="s">
        <v>51</v>
      </c>
      <c r="I30" s="101">
        <v>212</v>
      </c>
      <c r="J30" s="101">
        <v>234</v>
      </c>
      <c r="K30" s="102">
        <f>I30+J30</f>
        <v>446</v>
      </c>
      <c r="L30" s="103">
        <v>172</v>
      </c>
      <c r="M30" s="132"/>
      <c r="N30" s="100"/>
      <c r="O30" s="102"/>
      <c r="P30" s="102"/>
      <c r="Q30" s="102"/>
      <c r="R30" s="114"/>
      <c r="S30" s="201"/>
      <c r="T30" s="100" t="s">
        <v>110</v>
      </c>
      <c r="U30" s="101">
        <v>7</v>
      </c>
      <c r="V30" s="101">
        <v>1</v>
      </c>
      <c r="W30" s="102">
        <f t="shared" si="6"/>
        <v>8</v>
      </c>
      <c r="X30" s="119">
        <v>7</v>
      </c>
      <c r="Y30" s="94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</row>
    <row r="31" spans="1:255" ht="13.5" customHeight="1">
      <c r="A31" s="201"/>
      <c r="B31" s="107" t="s">
        <v>25</v>
      </c>
      <c r="C31" s="108">
        <f>SUM(C5:C29)</f>
        <v>14003</v>
      </c>
      <c r="D31" s="108">
        <f>SUM(D5:D29)</f>
        <v>14579</v>
      </c>
      <c r="E31" s="108">
        <f>SUM(E3:E30)</f>
        <v>28582</v>
      </c>
      <c r="F31" s="109">
        <f>SUM(F3:F30)</f>
        <v>12895</v>
      </c>
      <c r="G31" s="199"/>
      <c r="H31" s="100" t="s">
        <v>52</v>
      </c>
      <c r="I31" s="133">
        <v>146</v>
      </c>
      <c r="J31" s="133">
        <v>137</v>
      </c>
      <c r="K31" s="102">
        <f>I31+J31</f>
        <v>283</v>
      </c>
      <c r="L31" s="134">
        <v>115</v>
      </c>
      <c r="M31" s="132"/>
      <c r="N31" s="100"/>
      <c r="O31" s="102"/>
      <c r="P31" s="102"/>
      <c r="Q31" s="102"/>
      <c r="R31" s="114"/>
      <c r="S31" s="201"/>
      <c r="T31" s="129"/>
      <c r="U31" s="104"/>
      <c r="V31" s="104"/>
      <c r="W31" s="102"/>
      <c r="X31" s="135"/>
      <c r="Y31" s="94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</row>
    <row r="32" spans="1:255" ht="13.5" customHeight="1">
      <c r="A32" s="201"/>
      <c r="B32" s="136"/>
      <c r="C32" s="137"/>
      <c r="D32" s="137"/>
      <c r="E32" s="138"/>
      <c r="F32" s="139"/>
      <c r="G32" s="199"/>
      <c r="H32" s="110"/>
      <c r="I32" s="112"/>
      <c r="J32" s="112"/>
      <c r="K32" s="112"/>
      <c r="L32" s="140"/>
      <c r="M32" s="132"/>
      <c r="N32" s="100"/>
      <c r="O32" s="102"/>
      <c r="P32" s="102"/>
      <c r="Q32" s="102"/>
      <c r="R32" s="114"/>
      <c r="S32" s="202"/>
      <c r="T32" s="110" t="s">
        <v>25</v>
      </c>
      <c r="U32" s="112">
        <f>SUM(U23:U31)</f>
        <v>737</v>
      </c>
      <c r="V32" s="112">
        <f>SUM(V23:V31)</f>
        <v>836</v>
      </c>
      <c r="W32" s="112">
        <f>U32+V32</f>
        <v>1573</v>
      </c>
      <c r="X32" s="141">
        <f>SUM(X23:X31)</f>
        <v>757</v>
      </c>
      <c r="Y32" s="94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</row>
    <row r="33" spans="1:255" ht="13.5" customHeight="1">
      <c r="A33" s="202"/>
      <c r="B33" s="107"/>
      <c r="C33" s="108"/>
      <c r="D33" s="108"/>
      <c r="E33" s="108"/>
      <c r="F33" s="109"/>
      <c r="G33" s="188"/>
      <c r="H33" s="107" t="s">
        <v>25</v>
      </c>
      <c r="I33" s="108">
        <f>SUM(I27:I31)</f>
        <v>1018</v>
      </c>
      <c r="J33" s="108">
        <f>SUM(J27:J31)</f>
        <v>1000</v>
      </c>
      <c r="K33" s="108">
        <f>SUM(K27:K31)</f>
        <v>2018</v>
      </c>
      <c r="L33" s="109">
        <f>SUM(L27:L31)</f>
        <v>798</v>
      </c>
      <c r="M33" s="142"/>
      <c r="N33" s="107"/>
      <c r="O33" s="108"/>
      <c r="P33" s="108"/>
      <c r="Q33" s="108"/>
      <c r="R33" s="109"/>
      <c r="S33" s="203" t="s">
        <v>63</v>
      </c>
      <c r="T33" s="204"/>
      <c r="U33" s="143">
        <f>SUM(C31+I12+I26+I33+O16+O28+U15+U22+U32)</f>
        <v>31269</v>
      </c>
      <c r="V33" s="143">
        <f>SUM(D31+J12+J26+J33+P16+P28+V15+V22+V32)</f>
        <v>32388</v>
      </c>
      <c r="W33" s="143">
        <f>SUM(E31+K12+K26+K33+Q16+Q28+W15+W22+W32)</f>
        <v>63657</v>
      </c>
      <c r="X33" s="144">
        <f>SUM(F31+L12+L26+L33+R16+R28+X15+X22+X32)</f>
        <v>27550</v>
      </c>
      <c r="Y33" s="94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</row>
    <row r="34" spans="14:255" ht="13.5" customHeight="1">
      <c r="N34" s="147"/>
      <c r="O34" s="148"/>
      <c r="P34" s="148"/>
      <c r="Q34" s="148"/>
      <c r="R34" s="148"/>
      <c r="X34" s="149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</row>
  </sheetData>
  <sheetProtection/>
  <mergeCells count="28">
    <mergeCell ref="A5:A33"/>
    <mergeCell ref="G13:G26"/>
    <mergeCell ref="M5:M16"/>
    <mergeCell ref="G27:G33"/>
    <mergeCell ref="M17:M28"/>
    <mergeCell ref="S5:S15"/>
    <mergeCell ref="S16:S22"/>
    <mergeCell ref="S23:S32"/>
    <mergeCell ref="S33:T33"/>
    <mergeCell ref="T2:X2"/>
    <mergeCell ref="A1:X1"/>
    <mergeCell ref="G5:G12"/>
    <mergeCell ref="U3:W3"/>
    <mergeCell ref="X3:X4"/>
    <mergeCell ref="L3:L4"/>
    <mergeCell ref="A3:A4"/>
    <mergeCell ref="G3:G4"/>
    <mergeCell ref="M3:M4"/>
    <mergeCell ref="T3:T4"/>
    <mergeCell ref="S3:S4"/>
    <mergeCell ref="B3:B4"/>
    <mergeCell ref="H3:H4"/>
    <mergeCell ref="N3:N4"/>
    <mergeCell ref="C3:E3"/>
    <mergeCell ref="F3:F4"/>
    <mergeCell ref="R3:R4"/>
    <mergeCell ref="I3:K3"/>
    <mergeCell ref="O3:Q3"/>
  </mergeCells>
  <printOptions horizontalCentered="1"/>
  <pageMargins left="0.2362204724409449" right="0.1968503937007874" top="1.1811023622047245" bottom="0.511811023622047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4"/>
  <sheetViews>
    <sheetView showOutlineSymbols="0" zoomScalePageLayoutView="0" workbookViewId="0" topLeftCell="A1">
      <selection activeCell="Z13" sqref="Z13"/>
    </sheetView>
  </sheetViews>
  <sheetFormatPr defaultColWidth="10.75390625" defaultRowHeight="14.25"/>
  <cols>
    <col min="1" max="1" width="2.75390625" style="19" customWidth="1"/>
    <col min="2" max="2" width="9.00390625" style="20" customWidth="1"/>
    <col min="3" max="6" width="5.875" style="19" customWidth="1"/>
    <col min="7" max="7" width="2.75390625" style="19" customWidth="1"/>
    <col min="8" max="8" width="7.625" style="20" customWidth="1"/>
    <col min="9" max="9" width="5.25390625" style="19" customWidth="1"/>
    <col min="10" max="12" width="5.375" style="19" customWidth="1"/>
    <col min="13" max="13" width="2.75390625" style="19" customWidth="1"/>
    <col min="14" max="14" width="7.625" style="20" customWidth="1"/>
    <col min="15" max="18" width="5.375" style="19" customWidth="1"/>
    <col min="19" max="19" width="2.75390625" style="19" customWidth="1"/>
    <col min="20" max="20" width="7.75390625" style="20" customWidth="1"/>
    <col min="21" max="24" width="5.875" style="19" customWidth="1"/>
    <col min="25" max="25" width="1.75390625" style="19" customWidth="1"/>
    <col min="26" max="255" width="10.75390625" style="19" customWidth="1"/>
    <col min="256" max="16384" width="10.75390625" style="3" customWidth="1"/>
  </cols>
  <sheetData>
    <row r="1" spans="1:255" ht="13.5" customHeight="1">
      <c r="A1" s="179" t="s">
        <v>125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3.5" customHeight="1">
      <c r="A2" s="1"/>
      <c r="B2" s="2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78" t="str">
        <f>'伊那市地区別人口'!T2</f>
        <v>（令和5年10月1日現在）</v>
      </c>
      <c r="U2" s="178"/>
      <c r="V2" s="178"/>
      <c r="W2" s="178"/>
      <c r="X2" s="178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3.5" customHeight="1">
      <c r="A3" s="170" t="s">
        <v>95</v>
      </c>
      <c r="B3" s="185" t="s">
        <v>0</v>
      </c>
      <c r="C3" s="180" t="s">
        <v>26</v>
      </c>
      <c r="D3" s="181"/>
      <c r="E3" s="182"/>
      <c r="F3" s="183" t="s">
        <v>30</v>
      </c>
      <c r="G3" s="170" t="s">
        <v>95</v>
      </c>
      <c r="H3" s="185" t="s">
        <v>0</v>
      </c>
      <c r="I3" s="180" t="s">
        <v>48</v>
      </c>
      <c r="J3" s="181"/>
      <c r="K3" s="182"/>
      <c r="L3" s="183" t="s">
        <v>30</v>
      </c>
      <c r="M3" s="170" t="s">
        <v>95</v>
      </c>
      <c r="N3" s="185" t="s">
        <v>0</v>
      </c>
      <c r="O3" s="180" t="s">
        <v>26</v>
      </c>
      <c r="P3" s="181"/>
      <c r="Q3" s="182"/>
      <c r="R3" s="183" t="s">
        <v>30</v>
      </c>
      <c r="S3" s="170" t="s">
        <v>95</v>
      </c>
      <c r="T3" s="185" t="s">
        <v>0</v>
      </c>
      <c r="U3" s="180" t="s">
        <v>26</v>
      </c>
      <c r="V3" s="181"/>
      <c r="W3" s="182"/>
      <c r="X3" s="183" t="s">
        <v>30</v>
      </c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3.5" customHeight="1">
      <c r="A4" s="172"/>
      <c r="B4" s="186"/>
      <c r="C4" s="5" t="s">
        <v>27</v>
      </c>
      <c r="D4" s="5" t="s">
        <v>28</v>
      </c>
      <c r="E4" s="5" t="s">
        <v>29</v>
      </c>
      <c r="F4" s="184"/>
      <c r="G4" s="172"/>
      <c r="H4" s="186"/>
      <c r="I4" s="5" t="s">
        <v>27</v>
      </c>
      <c r="J4" s="5" t="s">
        <v>28</v>
      </c>
      <c r="K4" s="5" t="s">
        <v>29</v>
      </c>
      <c r="L4" s="184"/>
      <c r="M4" s="172"/>
      <c r="N4" s="186"/>
      <c r="O4" s="5" t="s">
        <v>27</v>
      </c>
      <c r="P4" s="5" t="s">
        <v>28</v>
      </c>
      <c r="Q4" s="5" t="s">
        <v>29</v>
      </c>
      <c r="R4" s="184"/>
      <c r="S4" s="172"/>
      <c r="T4" s="186"/>
      <c r="U4" s="5" t="s">
        <v>27</v>
      </c>
      <c r="V4" s="5" t="s">
        <v>28</v>
      </c>
      <c r="W4" s="5" t="s">
        <v>29</v>
      </c>
      <c r="X4" s="184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3.5" customHeight="1">
      <c r="A5" s="173" t="s">
        <v>123</v>
      </c>
      <c r="B5" s="6" t="s">
        <v>1</v>
      </c>
      <c r="C5" s="7">
        <v>13</v>
      </c>
      <c r="D5" s="7">
        <v>14</v>
      </c>
      <c r="E5" s="70">
        <f>C5+D5</f>
        <v>27</v>
      </c>
      <c r="F5" s="7">
        <v>24</v>
      </c>
      <c r="G5" s="170" t="s">
        <v>118</v>
      </c>
      <c r="H5" s="6" t="s">
        <v>31</v>
      </c>
      <c r="I5" s="7">
        <v>0</v>
      </c>
      <c r="J5" s="7">
        <v>3</v>
      </c>
      <c r="K5" s="70">
        <f aca="true" t="shared" si="0" ref="K5:K10">I5+J5</f>
        <v>3</v>
      </c>
      <c r="L5" s="9">
        <v>3</v>
      </c>
      <c r="M5" s="170" t="s">
        <v>112</v>
      </c>
      <c r="N5" s="6" t="s">
        <v>53</v>
      </c>
      <c r="O5" s="7">
        <v>5</v>
      </c>
      <c r="P5" s="7">
        <v>5</v>
      </c>
      <c r="Q5" s="8">
        <f aca="true" t="shared" si="1" ref="Q5:Q14">O5+P5</f>
        <v>10</v>
      </c>
      <c r="R5" s="9">
        <v>4</v>
      </c>
      <c r="S5" s="170" t="s">
        <v>97</v>
      </c>
      <c r="T5" s="11" t="s">
        <v>73</v>
      </c>
      <c r="U5" s="12">
        <v>0</v>
      </c>
      <c r="V5" s="12">
        <v>1</v>
      </c>
      <c r="W5" s="13">
        <f aca="true" t="shared" si="2" ref="W5:W13">U5+V5</f>
        <v>1</v>
      </c>
      <c r="X5" s="14">
        <v>1</v>
      </c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3.5" customHeight="1">
      <c r="A6" s="174"/>
      <c r="B6" s="11" t="s">
        <v>2</v>
      </c>
      <c r="C6" s="12">
        <v>30</v>
      </c>
      <c r="D6" s="12">
        <v>35</v>
      </c>
      <c r="E6" s="82">
        <f>SUM(C6:D6)</f>
        <v>65</v>
      </c>
      <c r="F6" s="14">
        <v>49</v>
      </c>
      <c r="G6" s="171"/>
      <c r="H6" s="11" t="s">
        <v>32</v>
      </c>
      <c r="I6" s="12">
        <v>0</v>
      </c>
      <c r="J6" s="12">
        <v>3</v>
      </c>
      <c r="K6" s="82">
        <f>I6+J6</f>
        <v>3</v>
      </c>
      <c r="L6" s="14">
        <v>3</v>
      </c>
      <c r="M6" s="171"/>
      <c r="N6" s="11" t="s">
        <v>54</v>
      </c>
      <c r="O6" s="12">
        <v>14</v>
      </c>
      <c r="P6" s="12">
        <v>19</v>
      </c>
      <c r="Q6" s="39">
        <f t="shared" si="1"/>
        <v>33</v>
      </c>
      <c r="R6" s="14">
        <v>28</v>
      </c>
      <c r="S6" s="171"/>
      <c r="T6" s="11" t="s">
        <v>74</v>
      </c>
      <c r="U6" s="12">
        <v>1</v>
      </c>
      <c r="V6" s="12">
        <v>2</v>
      </c>
      <c r="W6" s="13">
        <f t="shared" si="2"/>
        <v>3</v>
      </c>
      <c r="X6" s="14">
        <v>3</v>
      </c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3.5" customHeight="1">
      <c r="A7" s="174"/>
      <c r="B7" s="11" t="s">
        <v>3</v>
      </c>
      <c r="C7" s="12">
        <v>2</v>
      </c>
      <c r="D7" s="12">
        <v>7</v>
      </c>
      <c r="E7" s="82">
        <f aca="true" t="shared" si="3" ref="E7:E29">C7+D7</f>
        <v>9</v>
      </c>
      <c r="F7" s="14">
        <v>9</v>
      </c>
      <c r="G7" s="171"/>
      <c r="H7" s="11" t="s">
        <v>33</v>
      </c>
      <c r="I7" s="12">
        <v>0</v>
      </c>
      <c r="J7" s="12">
        <v>1</v>
      </c>
      <c r="K7" s="82">
        <f t="shared" si="0"/>
        <v>1</v>
      </c>
      <c r="L7" s="14">
        <v>1</v>
      </c>
      <c r="M7" s="171"/>
      <c r="N7" s="11" t="s">
        <v>55</v>
      </c>
      <c r="O7" s="12">
        <v>1</v>
      </c>
      <c r="P7" s="12">
        <v>1</v>
      </c>
      <c r="Q7" s="13">
        <f>O7+P7</f>
        <v>2</v>
      </c>
      <c r="R7" s="14">
        <v>2</v>
      </c>
      <c r="S7" s="171"/>
      <c r="T7" s="11" t="s">
        <v>75</v>
      </c>
      <c r="U7" s="12">
        <v>1</v>
      </c>
      <c r="V7" s="12">
        <v>4</v>
      </c>
      <c r="W7" s="13">
        <f t="shared" si="2"/>
        <v>5</v>
      </c>
      <c r="X7" s="14">
        <v>5</v>
      </c>
      <c r="Y7" s="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3.5" customHeight="1">
      <c r="A8" s="174"/>
      <c r="B8" s="11" t="s">
        <v>4</v>
      </c>
      <c r="C8" s="12">
        <v>20</v>
      </c>
      <c r="D8" s="12">
        <v>37</v>
      </c>
      <c r="E8" s="82">
        <f t="shared" si="3"/>
        <v>57</v>
      </c>
      <c r="F8" s="14">
        <v>46</v>
      </c>
      <c r="G8" s="171"/>
      <c r="H8" s="11" t="s">
        <v>34</v>
      </c>
      <c r="I8" s="12">
        <v>0</v>
      </c>
      <c r="J8" s="12">
        <v>4</v>
      </c>
      <c r="K8" s="82">
        <f>I8+J8</f>
        <v>4</v>
      </c>
      <c r="L8" s="14">
        <v>4</v>
      </c>
      <c r="M8" s="171"/>
      <c r="N8" s="11" t="s">
        <v>56</v>
      </c>
      <c r="O8" s="12">
        <v>0</v>
      </c>
      <c r="P8" s="12">
        <v>1</v>
      </c>
      <c r="Q8" s="13">
        <f>O8+P8</f>
        <v>1</v>
      </c>
      <c r="R8" s="14">
        <v>1</v>
      </c>
      <c r="S8" s="171"/>
      <c r="T8" s="11" t="s">
        <v>76</v>
      </c>
      <c r="U8" s="12">
        <v>25</v>
      </c>
      <c r="V8" s="12">
        <v>37</v>
      </c>
      <c r="W8" s="13">
        <f t="shared" si="2"/>
        <v>62</v>
      </c>
      <c r="X8" s="14">
        <v>60</v>
      </c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3.5" customHeight="1">
      <c r="A9" s="174"/>
      <c r="B9" s="11" t="s">
        <v>5</v>
      </c>
      <c r="C9" s="12">
        <v>62</v>
      </c>
      <c r="D9" s="12">
        <v>74</v>
      </c>
      <c r="E9" s="82">
        <f t="shared" si="3"/>
        <v>136</v>
      </c>
      <c r="F9" s="14">
        <v>116</v>
      </c>
      <c r="G9" s="171"/>
      <c r="H9" s="11" t="s">
        <v>35</v>
      </c>
      <c r="I9" s="12">
        <v>5</v>
      </c>
      <c r="J9" s="12">
        <v>5</v>
      </c>
      <c r="K9" s="82">
        <f t="shared" si="0"/>
        <v>10</v>
      </c>
      <c r="L9" s="14">
        <v>3</v>
      </c>
      <c r="M9" s="171"/>
      <c r="N9" s="11" t="s">
        <v>57</v>
      </c>
      <c r="O9" s="12">
        <v>0</v>
      </c>
      <c r="P9" s="12">
        <v>5</v>
      </c>
      <c r="Q9" s="13">
        <f t="shared" si="1"/>
        <v>5</v>
      </c>
      <c r="R9" s="14">
        <v>5</v>
      </c>
      <c r="S9" s="171"/>
      <c r="T9" s="11" t="s">
        <v>77</v>
      </c>
      <c r="U9" s="12">
        <v>3</v>
      </c>
      <c r="V9" s="12">
        <v>10</v>
      </c>
      <c r="W9" s="13">
        <f t="shared" si="2"/>
        <v>13</v>
      </c>
      <c r="X9" s="14">
        <v>12</v>
      </c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3.5" customHeight="1">
      <c r="A10" s="174"/>
      <c r="B10" s="11" t="s">
        <v>6</v>
      </c>
      <c r="C10" s="12">
        <v>0</v>
      </c>
      <c r="D10" s="12">
        <v>1</v>
      </c>
      <c r="E10" s="82">
        <f t="shared" si="3"/>
        <v>1</v>
      </c>
      <c r="F10" s="14">
        <v>1</v>
      </c>
      <c r="G10" s="171"/>
      <c r="H10" s="11" t="s">
        <v>36</v>
      </c>
      <c r="I10" s="12">
        <v>0</v>
      </c>
      <c r="J10" s="12">
        <v>1</v>
      </c>
      <c r="K10" s="82">
        <f t="shared" si="0"/>
        <v>1</v>
      </c>
      <c r="L10" s="14">
        <v>1</v>
      </c>
      <c r="M10" s="171"/>
      <c r="N10" s="11" t="s">
        <v>58</v>
      </c>
      <c r="O10" s="12">
        <v>1</v>
      </c>
      <c r="P10" s="12">
        <v>2</v>
      </c>
      <c r="Q10" s="13">
        <f t="shared" si="1"/>
        <v>3</v>
      </c>
      <c r="R10" s="14">
        <v>3</v>
      </c>
      <c r="S10" s="171"/>
      <c r="T10" s="11" t="s">
        <v>78</v>
      </c>
      <c r="U10" s="12">
        <v>4</v>
      </c>
      <c r="V10" s="12">
        <v>15</v>
      </c>
      <c r="W10" s="13">
        <f t="shared" si="2"/>
        <v>19</v>
      </c>
      <c r="X10" s="14">
        <v>16</v>
      </c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3.5" customHeight="1">
      <c r="A11" s="174"/>
      <c r="B11" s="11" t="s">
        <v>7</v>
      </c>
      <c r="C11" s="12">
        <v>1</v>
      </c>
      <c r="D11" s="12">
        <v>4</v>
      </c>
      <c r="E11" s="82">
        <f t="shared" si="3"/>
        <v>5</v>
      </c>
      <c r="F11" s="14">
        <v>4</v>
      </c>
      <c r="G11" s="171"/>
      <c r="H11" s="11"/>
      <c r="I11" s="83"/>
      <c r="J11" s="83"/>
      <c r="K11" s="82"/>
      <c r="L11" s="55"/>
      <c r="M11" s="171"/>
      <c r="N11" s="11" t="s">
        <v>59</v>
      </c>
      <c r="O11" s="12">
        <v>0</v>
      </c>
      <c r="P11" s="12">
        <v>1</v>
      </c>
      <c r="Q11" s="13">
        <f t="shared" si="1"/>
        <v>1</v>
      </c>
      <c r="R11" s="14">
        <v>1</v>
      </c>
      <c r="S11" s="171"/>
      <c r="T11" s="11" t="s">
        <v>79</v>
      </c>
      <c r="U11" s="12">
        <v>2</v>
      </c>
      <c r="V11" s="12">
        <v>1</v>
      </c>
      <c r="W11" s="13">
        <f t="shared" si="2"/>
        <v>3</v>
      </c>
      <c r="X11" s="14">
        <v>1</v>
      </c>
      <c r="Y11" s="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3.5" customHeight="1">
      <c r="A12" s="174"/>
      <c r="B12" s="11" t="s">
        <v>8</v>
      </c>
      <c r="C12" s="12">
        <v>0</v>
      </c>
      <c r="D12" s="12">
        <v>0</v>
      </c>
      <c r="E12" s="82">
        <f t="shared" si="3"/>
        <v>0</v>
      </c>
      <c r="F12" s="14">
        <v>0</v>
      </c>
      <c r="G12" s="172"/>
      <c r="H12" s="16" t="s">
        <v>25</v>
      </c>
      <c r="I12" s="84">
        <f>SUM(I5:I10)</f>
        <v>5</v>
      </c>
      <c r="J12" s="84">
        <f>SUM(J5:J10)</f>
        <v>17</v>
      </c>
      <c r="K12" s="84">
        <f>SUM(K5:K11)</f>
        <v>22</v>
      </c>
      <c r="L12" s="18">
        <f>SUM(L5:L10)</f>
        <v>15</v>
      </c>
      <c r="M12" s="171"/>
      <c r="N12" s="11" t="s">
        <v>60</v>
      </c>
      <c r="O12" s="12">
        <v>24</v>
      </c>
      <c r="P12" s="12">
        <v>7</v>
      </c>
      <c r="Q12" s="13">
        <f t="shared" si="1"/>
        <v>31</v>
      </c>
      <c r="R12" s="14">
        <v>24</v>
      </c>
      <c r="S12" s="171"/>
      <c r="T12" s="11" t="s">
        <v>80</v>
      </c>
      <c r="U12" s="12">
        <v>13</v>
      </c>
      <c r="V12" s="12">
        <v>9</v>
      </c>
      <c r="W12" s="13">
        <f t="shared" si="2"/>
        <v>22</v>
      </c>
      <c r="X12" s="14">
        <v>17</v>
      </c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2.75" customHeight="1">
      <c r="A13" s="174"/>
      <c r="B13" s="11" t="s">
        <v>9</v>
      </c>
      <c r="C13" s="12">
        <v>0</v>
      </c>
      <c r="D13" s="12">
        <v>0</v>
      </c>
      <c r="E13" s="82">
        <f t="shared" si="3"/>
        <v>0</v>
      </c>
      <c r="F13" s="14">
        <v>0</v>
      </c>
      <c r="G13" s="170" t="s">
        <v>96</v>
      </c>
      <c r="H13" s="6" t="s">
        <v>37</v>
      </c>
      <c r="I13" s="7">
        <v>0</v>
      </c>
      <c r="J13" s="7">
        <v>0</v>
      </c>
      <c r="K13" s="82">
        <f aca="true" t="shared" si="4" ref="K13:K24">I13+J13</f>
        <v>0</v>
      </c>
      <c r="L13" s="9">
        <v>0</v>
      </c>
      <c r="M13" s="171"/>
      <c r="N13" s="11" t="s">
        <v>61</v>
      </c>
      <c r="O13" s="12">
        <v>0</v>
      </c>
      <c r="P13" s="12">
        <v>0</v>
      </c>
      <c r="Q13" s="13">
        <f t="shared" si="1"/>
        <v>0</v>
      </c>
      <c r="R13" s="14">
        <v>0</v>
      </c>
      <c r="S13" s="171"/>
      <c r="T13" s="11" t="s">
        <v>81</v>
      </c>
      <c r="U13" s="12">
        <v>0</v>
      </c>
      <c r="V13" s="12">
        <v>0</v>
      </c>
      <c r="W13" s="13">
        <f t="shared" si="2"/>
        <v>0</v>
      </c>
      <c r="X13" s="14">
        <v>0</v>
      </c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5" customHeight="1">
      <c r="A14" s="174"/>
      <c r="B14" s="35" t="s">
        <v>10</v>
      </c>
      <c r="C14" s="12">
        <v>11</v>
      </c>
      <c r="D14" s="12">
        <v>10</v>
      </c>
      <c r="E14" s="82">
        <f t="shared" si="3"/>
        <v>21</v>
      </c>
      <c r="F14" s="14">
        <v>20</v>
      </c>
      <c r="G14" s="171"/>
      <c r="H14" s="11" t="s">
        <v>38</v>
      </c>
      <c r="I14" s="12">
        <v>2</v>
      </c>
      <c r="J14" s="12">
        <v>1</v>
      </c>
      <c r="K14" s="82">
        <f t="shared" si="4"/>
        <v>3</v>
      </c>
      <c r="L14" s="14">
        <v>1</v>
      </c>
      <c r="M14" s="171"/>
      <c r="N14" s="11" t="s">
        <v>62</v>
      </c>
      <c r="O14" s="12">
        <v>11</v>
      </c>
      <c r="P14" s="12">
        <v>17</v>
      </c>
      <c r="Q14" s="13">
        <f t="shared" si="1"/>
        <v>28</v>
      </c>
      <c r="R14" s="14">
        <v>13</v>
      </c>
      <c r="S14" s="171"/>
      <c r="T14" s="36"/>
      <c r="U14" s="86"/>
      <c r="V14" s="86"/>
      <c r="W14" s="37"/>
      <c r="X14" s="48"/>
      <c r="Y14" s="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5" customHeight="1">
      <c r="A15" s="174"/>
      <c r="B15" s="11" t="s">
        <v>11</v>
      </c>
      <c r="C15" s="12">
        <v>30</v>
      </c>
      <c r="D15" s="12">
        <v>54</v>
      </c>
      <c r="E15" s="82">
        <f>C15+D15</f>
        <v>84</v>
      </c>
      <c r="F15" s="14">
        <v>59</v>
      </c>
      <c r="G15" s="171"/>
      <c r="H15" s="11" t="s">
        <v>39</v>
      </c>
      <c r="I15" s="12">
        <v>0</v>
      </c>
      <c r="J15" s="12">
        <v>1</v>
      </c>
      <c r="K15" s="82">
        <f t="shared" si="4"/>
        <v>1</v>
      </c>
      <c r="L15" s="14">
        <v>1</v>
      </c>
      <c r="M15" s="171"/>
      <c r="N15" s="11"/>
      <c r="O15" s="82"/>
      <c r="P15" s="82"/>
      <c r="Q15" s="13"/>
      <c r="R15" s="15"/>
      <c r="S15" s="172"/>
      <c r="T15" s="16" t="s">
        <v>25</v>
      </c>
      <c r="U15" s="84">
        <f>SUM(U5:U13)</f>
        <v>49</v>
      </c>
      <c r="V15" s="84">
        <f>SUM(V5:V13)</f>
        <v>79</v>
      </c>
      <c r="W15" s="17">
        <f>SUM(U15:V15)</f>
        <v>128</v>
      </c>
      <c r="X15" s="18">
        <f>SUM(X5:X13)</f>
        <v>115</v>
      </c>
      <c r="Y15" s="4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5" customHeight="1">
      <c r="A16" s="174"/>
      <c r="B16" s="11" t="s">
        <v>12</v>
      </c>
      <c r="C16" s="12">
        <v>36</v>
      </c>
      <c r="D16" s="12">
        <v>52</v>
      </c>
      <c r="E16" s="82">
        <f t="shared" si="3"/>
        <v>88</v>
      </c>
      <c r="F16" s="14">
        <v>59</v>
      </c>
      <c r="G16" s="171"/>
      <c r="H16" s="11" t="s">
        <v>40</v>
      </c>
      <c r="I16" s="12">
        <v>2</v>
      </c>
      <c r="J16" s="12">
        <v>5</v>
      </c>
      <c r="K16" s="82">
        <f t="shared" si="4"/>
        <v>7</v>
      </c>
      <c r="L16" s="14">
        <v>7</v>
      </c>
      <c r="M16" s="172"/>
      <c r="N16" s="16" t="s">
        <v>25</v>
      </c>
      <c r="O16" s="84">
        <f>SUM(O5:O14)</f>
        <v>56</v>
      </c>
      <c r="P16" s="84">
        <f>SUM(P5:P14)</f>
        <v>58</v>
      </c>
      <c r="Q16" s="17">
        <f>SUM(Q5:Q14)</f>
        <v>114</v>
      </c>
      <c r="R16" s="18">
        <f>SUM(R5:R14)</f>
        <v>81</v>
      </c>
      <c r="S16" s="173" t="s">
        <v>113</v>
      </c>
      <c r="T16" s="6" t="s">
        <v>99</v>
      </c>
      <c r="U16" s="7">
        <v>7</v>
      </c>
      <c r="V16" s="7">
        <v>8</v>
      </c>
      <c r="W16" s="13">
        <f>U16+V16</f>
        <v>15</v>
      </c>
      <c r="X16" s="43">
        <v>11</v>
      </c>
      <c r="Y16" s="4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5" customHeight="1">
      <c r="A17" s="174"/>
      <c r="B17" s="11" t="s">
        <v>13</v>
      </c>
      <c r="C17" s="12">
        <v>23</v>
      </c>
      <c r="D17" s="12">
        <v>23</v>
      </c>
      <c r="E17" s="82">
        <f t="shared" si="3"/>
        <v>46</v>
      </c>
      <c r="F17" s="14">
        <v>29</v>
      </c>
      <c r="G17" s="171"/>
      <c r="H17" s="11" t="s">
        <v>41</v>
      </c>
      <c r="I17" s="12">
        <v>10</v>
      </c>
      <c r="J17" s="12">
        <v>22</v>
      </c>
      <c r="K17" s="82">
        <f t="shared" si="4"/>
        <v>32</v>
      </c>
      <c r="L17" s="14">
        <v>25</v>
      </c>
      <c r="M17" s="170" t="s">
        <v>116</v>
      </c>
      <c r="N17" s="6"/>
      <c r="O17" s="70"/>
      <c r="P17" s="70"/>
      <c r="Q17" s="70"/>
      <c r="R17" s="69"/>
      <c r="S17" s="174"/>
      <c r="T17" s="11" t="s">
        <v>100</v>
      </c>
      <c r="U17" s="12">
        <v>2</v>
      </c>
      <c r="V17" s="12">
        <v>4</v>
      </c>
      <c r="W17" s="13">
        <f>U17+V17</f>
        <v>6</v>
      </c>
      <c r="X17" s="44">
        <v>5</v>
      </c>
      <c r="Y17" s="4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5" customHeight="1">
      <c r="A18" s="174"/>
      <c r="B18" s="11" t="s">
        <v>14</v>
      </c>
      <c r="C18" s="12">
        <v>40</v>
      </c>
      <c r="D18" s="12">
        <v>54</v>
      </c>
      <c r="E18" s="82">
        <f t="shared" si="3"/>
        <v>94</v>
      </c>
      <c r="F18" s="14">
        <v>70</v>
      </c>
      <c r="G18" s="171"/>
      <c r="H18" s="11" t="s">
        <v>42</v>
      </c>
      <c r="I18" s="12">
        <v>1</v>
      </c>
      <c r="J18" s="12">
        <v>4</v>
      </c>
      <c r="K18" s="82">
        <f t="shared" si="4"/>
        <v>5</v>
      </c>
      <c r="L18" s="14">
        <v>4</v>
      </c>
      <c r="M18" s="171"/>
      <c r="N18" s="57" t="s">
        <v>64</v>
      </c>
      <c r="O18" s="58">
        <v>9</v>
      </c>
      <c r="P18" s="58">
        <v>4</v>
      </c>
      <c r="Q18" s="39">
        <f aca="true" t="shared" si="5" ref="Q18:Q26">O18+P18</f>
        <v>13</v>
      </c>
      <c r="R18" s="59">
        <v>9</v>
      </c>
      <c r="S18" s="174"/>
      <c r="T18" s="11" t="s">
        <v>101</v>
      </c>
      <c r="U18" s="12">
        <v>2</v>
      </c>
      <c r="V18" s="12">
        <v>1</v>
      </c>
      <c r="W18" s="13">
        <f>U18+V18</f>
        <v>3</v>
      </c>
      <c r="X18" s="44">
        <v>3</v>
      </c>
      <c r="Y18" s="4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3.5" customHeight="1">
      <c r="A19" s="174"/>
      <c r="B19" s="11" t="s">
        <v>15</v>
      </c>
      <c r="C19" s="12">
        <v>81</v>
      </c>
      <c r="D19" s="12">
        <v>63</v>
      </c>
      <c r="E19" s="82">
        <f t="shared" si="3"/>
        <v>144</v>
      </c>
      <c r="F19" s="14">
        <v>95</v>
      </c>
      <c r="G19" s="171"/>
      <c r="H19" s="11" t="s">
        <v>43</v>
      </c>
      <c r="I19" s="12">
        <v>0</v>
      </c>
      <c r="J19" s="12">
        <v>1</v>
      </c>
      <c r="K19" s="82">
        <f t="shared" si="4"/>
        <v>1</v>
      </c>
      <c r="L19" s="14">
        <v>1</v>
      </c>
      <c r="M19" s="171"/>
      <c r="N19" s="11" t="s">
        <v>65</v>
      </c>
      <c r="O19" s="12">
        <v>0</v>
      </c>
      <c r="P19" s="12">
        <v>0</v>
      </c>
      <c r="Q19" s="13">
        <f t="shared" si="5"/>
        <v>0</v>
      </c>
      <c r="R19" s="14">
        <v>0</v>
      </c>
      <c r="S19" s="174"/>
      <c r="T19" s="11" t="s">
        <v>115</v>
      </c>
      <c r="U19" s="12">
        <v>1</v>
      </c>
      <c r="V19" s="12">
        <v>7</v>
      </c>
      <c r="W19" s="13">
        <f>U19+V19</f>
        <v>8</v>
      </c>
      <c r="X19" s="44">
        <v>7</v>
      </c>
      <c r="Y19" s="4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3.5" customHeight="1">
      <c r="A20" s="174"/>
      <c r="B20" s="11" t="s">
        <v>16</v>
      </c>
      <c r="C20" s="12">
        <v>1</v>
      </c>
      <c r="D20" s="12">
        <v>2</v>
      </c>
      <c r="E20" s="82">
        <f t="shared" si="3"/>
        <v>3</v>
      </c>
      <c r="F20" s="14">
        <v>2</v>
      </c>
      <c r="G20" s="171"/>
      <c r="H20" s="11" t="s">
        <v>44</v>
      </c>
      <c r="I20" s="12">
        <v>4</v>
      </c>
      <c r="J20" s="12">
        <v>7</v>
      </c>
      <c r="K20" s="82">
        <f t="shared" si="4"/>
        <v>11</v>
      </c>
      <c r="L20" s="14">
        <v>9</v>
      </c>
      <c r="M20" s="171"/>
      <c r="N20" s="11" t="s">
        <v>66</v>
      </c>
      <c r="O20" s="12">
        <v>3</v>
      </c>
      <c r="P20" s="12">
        <v>3</v>
      </c>
      <c r="Q20" s="13">
        <f t="shared" si="5"/>
        <v>6</v>
      </c>
      <c r="R20" s="14">
        <v>5</v>
      </c>
      <c r="S20" s="174"/>
      <c r="T20" s="11" t="s">
        <v>102</v>
      </c>
      <c r="U20" s="12">
        <v>2</v>
      </c>
      <c r="V20" s="12">
        <v>7</v>
      </c>
      <c r="W20" s="13">
        <f>U20+V20</f>
        <v>9</v>
      </c>
      <c r="X20" s="44">
        <v>8</v>
      </c>
      <c r="Y20" s="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3.5" customHeight="1">
      <c r="A21" s="174"/>
      <c r="B21" s="11" t="s">
        <v>17</v>
      </c>
      <c r="C21" s="12">
        <v>33</v>
      </c>
      <c r="D21" s="12">
        <v>56</v>
      </c>
      <c r="E21" s="82">
        <f t="shared" si="3"/>
        <v>89</v>
      </c>
      <c r="F21" s="14">
        <v>56</v>
      </c>
      <c r="G21" s="171"/>
      <c r="H21" s="11" t="s">
        <v>45</v>
      </c>
      <c r="I21" s="12">
        <v>11</v>
      </c>
      <c r="J21" s="12">
        <v>18</v>
      </c>
      <c r="K21" s="82">
        <f>I21+J21</f>
        <v>29</v>
      </c>
      <c r="L21" s="14">
        <v>17</v>
      </c>
      <c r="M21" s="171"/>
      <c r="N21" s="11" t="s">
        <v>67</v>
      </c>
      <c r="O21" s="12">
        <v>0</v>
      </c>
      <c r="P21" s="12">
        <v>3</v>
      </c>
      <c r="Q21" s="13">
        <f t="shared" si="5"/>
        <v>3</v>
      </c>
      <c r="R21" s="14">
        <v>3</v>
      </c>
      <c r="S21" s="174"/>
      <c r="T21" s="11"/>
      <c r="U21" s="81"/>
      <c r="V21" s="81"/>
      <c r="W21" s="13"/>
      <c r="X21" s="44"/>
      <c r="Y21" s="4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3.5" customHeight="1">
      <c r="A22" s="174"/>
      <c r="B22" s="11" t="s">
        <v>18</v>
      </c>
      <c r="C22" s="12">
        <v>13</v>
      </c>
      <c r="D22" s="12">
        <v>16</v>
      </c>
      <c r="E22" s="82">
        <f t="shared" si="3"/>
        <v>29</v>
      </c>
      <c r="F22" s="14">
        <v>11</v>
      </c>
      <c r="G22" s="171"/>
      <c r="H22" s="11" t="s">
        <v>46</v>
      </c>
      <c r="I22" s="12">
        <v>23</v>
      </c>
      <c r="J22" s="12">
        <v>16</v>
      </c>
      <c r="K22" s="82">
        <f t="shared" si="4"/>
        <v>39</v>
      </c>
      <c r="L22" s="14">
        <v>29</v>
      </c>
      <c r="M22" s="171"/>
      <c r="N22" s="11" t="s">
        <v>68</v>
      </c>
      <c r="O22" s="12">
        <v>3</v>
      </c>
      <c r="P22" s="12">
        <v>11</v>
      </c>
      <c r="Q22" s="13">
        <f t="shared" si="5"/>
        <v>14</v>
      </c>
      <c r="R22" s="14">
        <v>11</v>
      </c>
      <c r="S22" s="175"/>
      <c r="T22" s="16" t="s">
        <v>25</v>
      </c>
      <c r="U22" s="84">
        <f>SUM(U16:U21)</f>
        <v>14</v>
      </c>
      <c r="V22" s="84">
        <f>SUM(V16:V21)</f>
        <v>27</v>
      </c>
      <c r="W22" s="37">
        <f aca="true" t="shared" si="6" ref="W22:W30">U22+V22</f>
        <v>41</v>
      </c>
      <c r="X22" s="45">
        <f>SUM(X16:X20)</f>
        <v>34</v>
      </c>
      <c r="Y22" s="4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3.5" customHeight="1">
      <c r="A23" s="174"/>
      <c r="B23" s="11" t="s">
        <v>19</v>
      </c>
      <c r="C23" s="12">
        <v>42</v>
      </c>
      <c r="D23" s="12">
        <v>30</v>
      </c>
      <c r="E23" s="82">
        <f t="shared" si="3"/>
        <v>72</v>
      </c>
      <c r="F23" s="14">
        <v>47</v>
      </c>
      <c r="G23" s="171"/>
      <c r="H23" s="11" t="s">
        <v>47</v>
      </c>
      <c r="I23" s="12">
        <v>6</v>
      </c>
      <c r="J23" s="12">
        <v>2</v>
      </c>
      <c r="K23" s="82">
        <f t="shared" si="4"/>
        <v>8</v>
      </c>
      <c r="L23" s="14">
        <v>6</v>
      </c>
      <c r="M23" s="171"/>
      <c r="N23" s="11" t="s">
        <v>69</v>
      </c>
      <c r="O23" s="12">
        <v>8</v>
      </c>
      <c r="P23" s="12">
        <v>13</v>
      </c>
      <c r="Q23" s="13">
        <f t="shared" si="5"/>
        <v>21</v>
      </c>
      <c r="R23" s="14">
        <v>13</v>
      </c>
      <c r="S23" s="173" t="s">
        <v>114</v>
      </c>
      <c r="T23" s="6" t="s">
        <v>103</v>
      </c>
      <c r="U23" s="7">
        <v>0</v>
      </c>
      <c r="V23" s="7">
        <v>0</v>
      </c>
      <c r="W23" s="49">
        <f t="shared" si="6"/>
        <v>0</v>
      </c>
      <c r="X23" s="44">
        <v>0</v>
      </c>
      <c r="Y23" s="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3.5" customHeight="1">
      <c r="A24" s="174"/>
      <c r="B24" s="11" t="s">
        <v>20</v>
      </c>
      <c r="C24" s="12">
        <v>12</v>
      </c>
      <c r="D24" s="12">
        <v>25</v>
      </c>
      <c r="E24" s="82">
        <f t="shared" si="3"/>
        <v>37</v>
      </c>
      <c r="F24" s="14">
        <v>17</v>
      </c>
      <c r="G24" s="171"/>
      <c r="H24" s="11" t="s">
        <v>120</v>
      </c>
      <c r="I24" s="12">
        <v>1</v>
      </c>
      <c r="J24" s="12">
        <v>2</v>
      </c>
      <c r="K24" s="82">
        <f t="shared" si="4"/>
        <v>3</v>
      </c>
      <c r="L24" s="14">
        <v>3</v>
      </c>
      <c r="M24" s="171"/>
      <c r="N24" s="11" t="s">
        <v>70</v>
      </c>
      <c r="O24" s="12">
        <v>0</v>
      </c>
      <c r="P24" s="12">
        <v>1</v>
      </c>
      <c r="Q24" s="13">
        <f t="shared" si="5"/>
        <v>1</v>
      </c>
      <c r="R24" s="14">
        <v>1</v>
      </c>
      <c r="S24" s="174"/>
      <c r="T24" s="11" t="s">
        <v>104</v>
      </c>
      <c r="U24" s="12">
        <v>0</v>
      </c>
      <c r="V24" s="12">
        <v>1</v>
      </c>
      <c r="W24" s="13">
        <f t="shared" si="6"/>
        <v>1</v>
      </c>
      <c r="X24" s="44">
        <v>1</v>
      </c>
      <c r="Y24" s="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3.5" customHeight="1">
      <c r="A25" s="174"/>
      <c r="B25" s="11" t="s">
        <v>21</v>
      </c>
      <c r="C25" s="12">
        <v>31</v>
      </c>
      <c r="D25" s="12">
        <v>31</v>
      </c>
      <c r="E25" s="82">
        <f t="shared" si="3"/>
        <v>62</v>
      </c>
      <c r="F25" s="14">
        <v>38</v>
      </c>
      <c r="G25" s="171"/>
      <c r="H25" s="40"/>
      <c r="I25" s="41"/>
      <c r="J25" s="41"/>
      <c r="K25" s="41"/>
      <c r="L25" s="42"/>
      <c r="M25" s="171"/>
      <c r="N25" s="11" t="s">
        <v>71</v>
      </c>
      <c r="O25" s="12">
        <v>32</v>
      </c>
      <c r="P25" s="12">
        <v>50</v>
      </c>
      <c r="Q25" s="13">
        <f t="shared" si="5"/>
        <v>82</v>
      </c>
      <c r="R25" s="14">
        <v>67</v>
      </c>
      <c r="S25" s="174"/>
      <c r="T25" s="11" t="s">
        <v>105</v>
      </c>
      <c r="U25" s="12">
        <v>0</v>
      </c>
      <c r="V25" s="12">
        <v>2</v>
      </c>
      <c r="W25" s="13">
        <f t="shared" si="6"/>
        <v>2</v>
      </c>
      <c r="X25" s="44">
        <v>2</v>
      </c>
      <c r="Y25" s="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3.5" customHeight="1">
      <c r="A26" s="174"/>
      <c r="B26" s="11" t="s">
        <v>22</v>
      </c>
      <c r="C26" s="12">
        <v>60</v>
      </c>
      <c r="D26" s="12">
        <v>67</v>
      </c>
      <c r="E26" s="82">
        <f t="shared" si="3"/>
        <v>127</v>
      </c>
      <c r="F26" s="14">
        <v>44</v>
      </c>
      <c r="G26" s="171"/>
      <c r="H26" s="16" t="s">
        <v>25</v>
      </c>
      <c r="I26" s="17">
        <f>SUM(I13:I24)</f>
        <v>60</v>
      </c>
      <c r="J26" s="17">
        <f>SUM(J13:J24)</f>
        <v>79</v>
      </c>
      <c r="K26" s="17">
        <f>SUM(K13:K24)</f>
        <v>139</v>
      </c>
      <c r="L26" s="18">
        <f>SUM(L13:L25)</f>
        <v>103</v>
      </c>
      <c r="M26" s="171"/>
      <c r="N26" s="11" t="s">
        <v>72</v>
      </c>
      <c r="O26" s="12">
        <v>0</v>
      </c>
      <c r="P26" s="12">
        <v>2</v>
      </c>
      <c r="Q26" s="13">
        <f t="shared" si="5"/>
        <v>2</v>
      </c>
      <c r="R26" s="14">
        <v>2</v>
      </c>
      <c r="S26" s="174"/>
      <c r="T26" s="11" t="s">
        <v>106</v>
      </c>
      <c r="U26" s="12">
        <v>0</v>
      </c>
      <c r="V26" s="12">
        <v>0</v>
      </c>
      <c r="W26" s="13">
        <f t="shared" si="6"/>
        <v>0</v>
      </c>
      <c r="X26" s="44">
        <v>0</v>
      </c>
      <c r="Y26" s="4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174"/>
      <c r="B27" s="11" t="s">
        <v>23</v>
      </c>
      <c r="C27" s="12">
        <v>2</v>
      </c>
      <c r="D27" s="12">
        <v>2</v>
      </c>
      <c r="E27" s="82">
        <f t="shared" si="3"/>
        <v>4</v>
      </c>
      <c r="F27" s="14">
        <v>2</v>
      </c>
      <c r="G27" s="170" t="s">
        <v>117</v>
      </c>
      <c r="H27" s="6"/>
      <c r="I27" s="7"/>
      <c r="J27" s="7"/>
      <c r="K27" s="8"/>
      <c r="L27" s="9"/>
      <c r="M27" s="171"/>
      <c r="N27" s="36"/>
      <c r="O27" s="86"/>
      <c r="P27" s="86"/>
      <c r="Q27" s="13"/>
      <c r="R27" s="48"/>
      <c r="S27" s="174"/>
      <c r="T27" s="11" t="s">
        <v>107</v>
      </c>
      <c r="U27" s="12">
        <v>0</v>
      </c>
      <c r="V27" s="12">
        <v>0</v>
      </c>
      <c r="W27" s="13">
        <f t="shared" si="6"/>
        <v>0</v>
      </c>
      <c r="X27" s="44">
        <v>0</v>
      </c>
      <c r="Y27" s="4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3.5" customHeight="1">
      <c r="A28" s="174"/>
      <c r="B28" s="34" t="s">
        <v>122</v>
      </c>
      <c r="C28" s="12">
        <v>1</v>
      </c>
      <c r="D28" s="12">
        <v>2</v>
      </c>
      <c r="E28" s="82">
        <f t="shared" si="3"/>
        <v>3</v>
      </c>
      <c r="F28" s="14">
        <v>2</v>
      </c>
      <c r="G28" s="171"/>
      <c r="H28" s="38" t="s">
        <v>49</v>
      </c>
      <c r="I28" s="12">
        <v>0</v>
      </c>
      <c r="J28" s="12">
        <v>2</v>
      </c>
      <c r="K28" s="82">
        <f>I28+J28</f>
        <v>2</v>
      </c>
      <c r="L28" s="14">
        <v>2</v>
      </c>
      <c r="M28" s="172"/>
      <c r="N28" s="16" t="s">
        <v>25</v>
      </c>
      <c r="O28" s="17">
        <f>SUM(O17:O27)</f>
        <v>55</v>
      </c>
      <c r="P28" s="17">
        <f>SUM(P17:P27)</f>
        <v>87</v>
      </c>
      <c r="Q28" s="17">
        <f>SUM(Q17:Q27)</f>
        <v>142</v>
      </c>
      <c r="R28" s="18">
        <f>SUM(R17:R27)</f>
        <v>111</v>
      </c>
      <c r="S28" s="174"/>
      <c r="T28" s="11" t="s">
        <v>108</v>
      </c>
      <c r="U28" s="12">
        <v>1</v>
      </c>
      <c r="V28" s="12">
        <v>1</v>
      </c>
      <c r="W28" s="13">
        <f t="shared" si="6"/>
        <v>2</v>
      </c>
      <c r="X28" s="44">
        <v>1</v>
      </c>
      <c r="Y28" s="4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174"/>
      <c r="B29" s="11" t="s">
        <v>24</v>
      </c>
      <c r="C29" s="12">
        <v>28</v>
      </c>
      <c r="D29" s="12">
        <v>38</v>
      </c>
      <c r="E29" s="82">
        <f t="shared" si="3"/>
        <v>66</v>
      </c>
      <c r="F29" s="14">
        <v>46</v>
      </c>
      <c r="G29" s="171"/>
      <c r="H29" s="11" t="s">
        <v>50</v>
      </c>
      <c r="I29" s="12">
        <v>2</v>
      </c>
      <c r="J29" s="12">
        <v>2</v>
      </c>
      <c r="K29" s="82">
        <f>I29+J29</f>
        <v>4</v>
      </c>
      <c r="L29" s="14">
        <v>3</v>
      </c>
      <c r="M29" s="72"/>
      <c r="N29" s="6"/>
      <c r="O29" s="8"/>
      <c r="P29" s="8"/>
      <c r="Q29" s="8"/>
      <c r="R29" s="71"/>
      <c r="S29" s="174"/>
      <c r="T29" s="11" t="s">
        <v>109</v>
      </c>
      <c r="U29" s="12">
        <v>0</v>
      </c>
      <c r="V29" s="12">
        <v>0</v>
      </c>
      <c r="W29" s="13">
        <f t="shared" si="6"/>
        <v>0</v>
      </c>
      <c r="X29" s="44">
        <v>0</v>
      </c>
      <c r="Y29" s="4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3.5" customHeight="1">
      <c r="A30" s="174"/>
      <c r="B30" s="36"/>
      <c r="C30" s="47"/>
      <c r="D30" s="47"/>
      <c r="E30" s="37"/>
      <c r="F30" s="48"/>
      <c r="G30" s="171"/>
      <c r="H30" s="11" t="s">
        <v>51</v>
      </c>
      <c r="I30" s="12">
        <v>3</v>
      </c>
      <c r="J30" s="12">
        <v>8</v>
      </c>
      <c r="K30" s="82">
        <f>I30+J30</f>
        <v>11</v>
      </c>
      <c r="L30" s="14">
        <v>8</v>
      </c>
      <c r="M30" s="10"/>
      <c r="N30" s="11"/>
      <c r="O30" s="13"/>
      <c r="P30" s="13"/>
      <c r="Q30" s="13"/>
      <c r="R30" s="15"/>
      <c r="S30" s="174"/>
      <c r="T30" s="11" t="s">
        <v>110</v>
      </c>
      <c r="U30" s="12">
        <v>0</v>
      </c>
      <c r="V30" s="12">
        <v>0</v>
      </c>
      <c r="W30" s="13">
        <f t="shared" si="6"/>
        <v>0</v>
      </c>
      <c r="X30" s="44">
        <v>0</v>
      </c>
      <c r="Y30" s="4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3.5" customHeight="1">
      <c r="A31" s="174"/>
      <c r="B31" s="16" t="s">
        <v>25</v>
      </c>
      <c r="C31" s="17">
        <f>SUM(C3:C30)</f>
        <v>572</v>
      </c>
      <c r="D31" s="17">
        <f>SUM(D3:D30)</f>
        <v>697</v>
      </c>
      <c r="E31" s="17">
        <f>SUM(E3:E30)</f>
        <v>1269</v>
      </c>
      <c r="F31" s="18">
        <f>SUM(F3:F30)</f>
        <v>846</v>
      </c>
      <c r="G31" s="171"/>
      <c r="H31" s="11" t="s">
        <v>52</v>
      </c>
      <c r="I31" s="78">
        <v>0</v>
      </c>
      <c r="J31" s="78">
        <v>2</v>
      </c>
      <c r="K31" s="82">
        <f>I31+J31</f>
        <v>2</v>
      </c>
      <c r="L31" s="79">
        <v>2</v>
      </c>
      <c r="M31" s="10"/>
      <c r="N31" s="11"/>
      <c r="O31" s="13"/>
      <c r="P31" s="13"/>
      <c r="Q31" s="13"/>
      <c r="R31" s="15"/>
      <c r="S31" s="174"/>
      <c r="T31" s="38"/>
      <c r="U31" s="39"/>
      <c r="V31" s="39"/>
      <c r="W31" s="13"/>
      <c r="X31" s="46"/>
      <c r="Y31" s="4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3.5" customHeight="1">
      <c r="A32" s="174"/>
      <c r="B32" s="74"/>
      <c r="C32" s="75"/>
      <c r="D32" s="75"/>
      <c r="E32" s="76"/>
      <c r="F32" s="77"/>
      <c r="G32" s="171"/>
      <c r="H32" s="36"/>
      <c r="I32" s="85"/>
      <c r="J32" s="85"/>
      <c r="K32" s="85"/>
      <c r="L32" s="62"/>
      <c r="M32" s="10"/>
      <c r="N32" s="11"/>
      <c r="O32" s="13"/>
      <c r="P32" s="13"/>
      <c r="Q32" s="13"/>
      <c r="R32" s="15"/>
      <c r="S32" s="175"/>
      <c r="T32" s="36" t="s">
        <v>25</v>
      </c>
      <c r="U32" s="37">
        <f>SUM(U23:U31)</f>
        <v>1</v>
      </c>
      <c r="V32" s="37">
        <f>SUM(V23:V31)</f>
        <v>4</v>
      </c>
      <c r="W32" s="37">
        <f>U32+V32</f>
        <v>5</v>
      </c>
      <c r="X32" s="63">
        <f>SUM(X23:X31)</f>
        <v>4</v>
      </c>
      <c r="Y32" s="4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3.5" customHeight="1">
      <c r="A33" s="175"/>
      <c r="B33" s="16"/>
      <c r="C33" s="17"/>
      <c r="D33" s="17"/>
      <c r="E33" s="17"/>
      <c r="F33" s="18"/>
      <c r="G33" s="172"/>
      <c r="H33" s="16" t="s">
        <v>25</v>
      </c>
      <c r="I33" s="17">
        <f>SUM(I27:I31)</f>
        <v>5</v>
      </c>
      <c r="J33" s="17">
        <f>SUM(J27:J31)</f>
        <v>14</v>
      </c>
      <c r="K33" s="17">
        <f>SUM(K27:K31)</f>
        <v>19</v>
      </c>
      <c r="L33" s="18">
        <f>SUM(L27:L32)</f>
        <v>15</v>
      </c>
      <c r="M33" s="73"/>
      <c r="N33" s="16"/>
      <c r="O33" s="17"/>
      <c r="P33" s="17"/>
      <c r="Q33" s="17"/>
      <c r="R33" s="18"/>
      <c r="S33" s="176" t="s">
        <v>63</v>
      </c>
      <c r="T33" s="177"/>
      <c r="U33" s="64">
        <f>SUM(C31+I12+I26+I33+O16+O28+U15+U22+U32)</f>
        <v>817</v>
      </c>
      <c r="V33" s="64">
        <f>SUM(D31+J12+J26+J33+P16+P28+V15+V22+V32)</f>
        <v>1062</v>
      </c>
      <c r="W33" s="64">
        <f>SUM(E31+K12+K26+K33+Q16+Q28+W15+W22+W32)</f>
        <v>1879</v>
      </c>
      <c r="X33" s="65">
        <f>SUM(F31+L12+L26+L33+R16+R28+X15+X22+X32)</f>
        <v>1324</v>
      </c>
      <c r="Y33" s="4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4:255" ht="13.5" customHeight="1">
      <c r="N34" s="66"/>
      <c r="O34" s="67"/>
      <c r="P34" s="67"/>
      <c r="Q34" s="67"/>
      <c r="R34" s="67"/>
      <c r="X34" s="80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</sheetData>
  <sheetProtection/>
  <mergeCells count="28">
    <mergeCell ref="S3:S4"/>
    <mergeCell ref="B3:B4"/>
    <mergeCell ref="H3:H4"/>
    <mergeCell ref="N3:N4"/>
    <mergeCell ref="C3:E3"/>
    <mergeCell ref="F3:F4"/>
    <mergeCell ref="R3:R4"/>
    <mergeCell ref="I3:K3"/>
    <mergeCell ref="O3:Q3"/>
    <mergeCell ref="T2:X2"/>
    <mergeCell ref="A1:X1"/>
    <mergeCell ref="G5:G12"/>
    <mergeCell ref="U3:W3"/>
    <mergeCell ref="X3:X4"/>
    <mergeCell ref="L3:L4"/>
    <mergeCell ref="A3:A4"/>
    <mergeCell ref="G3:G4"/>
    <mergeCell ref="M3:M4"/>
    <mergeCell ref="T3:T4"/>
    <mergeCell ref="S5:S15"/>
    <mergeCell ref="S16:S22"/>
    <mergeCell ref="S23:S32"/>
    <mergeCell ref="S33:T33"/>
    <mergeCell ref="A5:A33"/>
    <mergeCell ref="G13:G26"/>
    <mergeCell ref="M5:M16"/>
    <mergeCell ref="G27:G33"/>
    <mergeCell ref="M17:M28"/>
  </mergeCells>
  <printOptions/>
  <pageMargins left="0.2326388888888889" right="0.21" top="1.1777777777777778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R1286</cp:lastModifiedBy>
  <cp:lastPrinted>2023-03-06T02:21:57Z</cp:lastPrinted>
  <dcterms:created xsi:type="dcterms:W3CDTF">1999-11-08T13:25:23Z</dcterms:created>
  <dcterms:modified xsi:type="dcterms:W3CDTF">2023-10-11T03:50:23Z</dcterms:modified>
  <cp:category/>
  <cp:version/>
  <cp:contentType/>
  <cp:contentStatus/>
</cp:coreProperties>
</file>