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4\02提出用\"/>
    </mc:Choice>
  </mc:AlternateContent>
  <xr:revisionPtr revIDLastSave="0" documentId="13_ncr:1_{EAA90EB7-D4D7-4579-87E1-0A46579D577E}" xr6:coauthVersionLast="45" xr6:coauthVersionMax="45" xr10:uidLastSave="{00000000-0000-0000-0000-000000000000}"/>
  <workbookProtection workbookAlgorithmName="SHA-512" workbookHashValue="j4RBn91tBngiMU/9rEfyL5ms75mVSDiUAP+MnIamwRAaGrn+0QRkDqN2H7TlQ9CGOe3FHTfC8yA4u+g4WlKucA==" workbookSaltValue="01THBcWiW7Ax73h85tRUc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H85" i="4"/>
  <c r="BB10" i="4"/>
  <c r="W10" i="4"/>
  <c r="I10" i="4"/>
  <c r="BB8" i="4"/>
  <c r="AT8" i="4"/>
  <c r="AL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<sst xmlns="http://schemas.openxmlformats.org/spreadsheetml/2006/main" count="228" uniqueCount="115">
  <si>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</si>
  <si>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</si>
  <si>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</si>
  <si>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</si>
  <si>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</si>
  <si>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</si>
  <si>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</si>
  <si>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</si>
  <si>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</si>
  <si>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</si>
  <si>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</si>
  <si>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</si>
  <si>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</si>
  <si>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</si>
  <si>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</si>
  <si>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</si>
  <si>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</si>
  <si>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</si>
  <si>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</si>
  <si>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</si>
  <si>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</si>
  <si>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</si>
  <si>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</si>
  <si>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</si>
  <si>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</si>
  <si>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</si>
  <si>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</si>
  <si>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</si>
  <si>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</si>
  <si>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</si>
  <si>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</si>
  <si>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</si>
  <si>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</si>
  <si>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</si>
  <si>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</si>
  <si>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</si>
  <si>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</si>
  <si>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</si>
  <si>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</si>
  <si>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</si>
  <si>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</si>
  <si>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</si>
  <si>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</si>
  <si>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</si>
  <si>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</si>
  <si>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</si>
  <si>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</si>
  <si>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</si>
  <si>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</si>
  <si>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</si>
  <si>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</si>
  <si>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</si>
  <si>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</si>
  <si>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</si>
  <si>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</si>
  <si>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</si>
  <si>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</si>
  <si>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</si>
  <si>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</si>
  <si>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</si>
  <si>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</si>
  <si>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</si>
  <si>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</si>
  <si>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</si>
  <si>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</si>
  <si>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</si>
  <si>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</si>
  <si>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</si>
  <si>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</si>
  <si>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</si>
  <si>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</si>
  <si>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</si>
  <si>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</si>
  <si>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</si>
  <si>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</si>
  <si>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</si>
  <si>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</si>
  <si>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</si>
  <si>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</si>
  <si>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</si>
  <si>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</si>
  <si>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</si>
  <si>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</si>
  <si>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</si>
  <si>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</si>
  <si>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</si>
  <si>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</si>
  <si>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</si>
  <si>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</si>
  <si>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</si>
  <si>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</si>
  <si>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</si>
  <si>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</si>
  <si>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</si>
  <si>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</si>
  <si>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</si>
  <si>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</si>
  <si>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</si>
  <si>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</si>
  <si>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</si>
  <si>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</si>
  <si>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</si>
  <si>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</si>
  <si>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</si>
  <si>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</si>
  <si>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</si>
  <si>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</si>
  <si>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</si>
  <si>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</si>
  <si>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</si>
  <si>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</si>
  <si>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</si>
  <si>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更新率は３年続けて類似団体平均値を超えており、管路経年化比率も平均より低いことから、管路の更新は類似団体に比べできているものと考えられます。しかし有形固定資産減価償却率が類似団体平均を上回っていることから、管路以外の施設の更新を計画的に行う必要があります。
　平成29年度には簡易水道事業に地方公営企業法の適用を行い、水道事業は平成27年度、簡易水道事業については平成29年度にアセットマネジメント（タイプ３Ｃ)を策定したため、今後中長期的に計画的な資産更新が実施できるように努めます。
　また今後下水道関連の布設替え工事が少なくなるため、老朽管の更新について優先順位をつけて計画的に更新を進める予定です。</t>
    <rPh sb="8" eb="10">
      <t>ネンツヅ</t>
    </rPh>
    <rPh sb="45" eb="47">
      <t>カンロ</t>
    </rPh>
    <rPh sb="48" eb="50">
      <t>コウシン</t>
    </rPh>
    <rPh sb="51" eb="55">
      <t>ルイジダンタイ</t>
    </rPh>
    <rPh sb="56" eb="57">
      <t>クラ</t>
    </rPh>
    <rPh sb="92" eb="94">
      <t>ヘイキン</t>
    </rPh>
    <rPh sb="95" eb="97">
      <t>ウワマワ</t>
    </rPh>
    <rPh sb="106" eb="110">
      <t>カンロイガイ</t>
    </rPh>
    <rPh sb="111" eb="113">
      <t>シセツ</t>
    </rPh>
    <rPh sb="250" eb="252">
      <t>コンゴ</t>
    </rPh>
    <phoneticPr fontId="4"/>
  </si>
  <si>
    <t>　令和３年度決算では、給水収益は増加したものの、委託料や退職給付費の増加により経常費用が増加したため、経常収支比率や料金回収率が昨年よりわずかに悪化しました。
　流動比率は、前年数値より約11％改善したものの、依然として平均よりもかなり低い数値となっています。今後も流動負債の企業債償還元金が減少していく見込みのため、少しずつ改善していく見込みです。
　企業債残高対給水収益比率は、元金償還がピークを迎え減少傾向が続いています。しかし依然として類似団体平均に比べて比率が高く、今後は第８次整備事業に伴い投資額が増加するため注意が必要です。今後も国庫補助等有利な財源の確保に努め、企業債残高の適正な管理を行います。
　効率性の面では、平成29年度から漏水判定機による調査及び修繕を継続して行った結果、４年続けて有収率は改善したものの、類似団体平均と比較して依然として低い状況です。調査結果を基に計画的に漏水対策工事を進め、今後も継続して有収率の改善に努めます。</t>
    <rPh sb="11" eb="15">
      <t>キュウスイシュウエキ</t>
    </rPh>
    <rPh sb="16" eb="18">
      <t>ゾウカ</t>
    </rPh>
    <rPh sb="24" eb="27">
      <t>イタクリョウ</t>
    </rPh>
    <rPh sb="28" eb="33">
      <t>タイショクキュウフヒ</t>
    </rPh>
    <rPh sb="34" eb="36">
      <t>ゾウカ</t>
    </rPh>
    <rPh sb="44" eb="46">
      <t>ゾウカ</t>
    </rPh>
    <rPh sb="58" eb="63">
      <t>リョウキンカイシュウリツ</t>
    </rPh>
    <rPh sb="64" eb="66">
      <t>サクネン</t>
    </rPh>
    <rPh sb="72" eb="74">
      <t>アッカ</t>
    </rPh>
    <rPh sb="93" eb="94">
      <t>ヤク</t>
    </rPh>
    <rPh sb="97" eb="99">
      <t>カイゼン</t>
    </rPh>
    <rPh sb="130" eb="132">
      <t>コンゴ</t>
    </rPh>
    <rPh sb="191" eb="195">
      <t>ガンキンショウカン</t>
    </rPh>
    <rPh sb="200" eb="201">
      <t>ムカ</t>
    </rPh>
    <rPh sb="202" eb="206">
      <t>ゲンショウケイコウ</t>
    </rPh>
    <rPh sb="207" eb="208">
      <t>ツヅ</t>
    </rPh>
    <rPh sb="217" eb="219">
      <t>イゼン</t>
    </rPh>
    <rPh sb="238" eb="240">
      <t>コンゴ</t>
    </rPh>
    <rPh sb="316" eb="318">
      <t>ヘイセイ</t>
    </rPh>
    <rPh sb="320" eb="322">
      <t>ネンド</t>
    </rPh>
    <rPh sb="339" eb="341">
      <t>ケイゾク</t>
    </rPh>
    <rPh sb="343" eb="344">
      <t>オコナ</t>
    </rPh>
    <rPh sb="346" eb="348">
      <t>ケッカ</t>
    </rPh>
    <rPh sb="384" eb="386">
      <t>ジョウキョウ</t>
    </rPh>
    <rPh sb="410" eb="412">
      <t>コンゴ</t>
    </rPh>
    <rPh sb="413" eb="415">
      <t>ケイゾク</t>
    </rPh>
    <phoneticPr fontId="4"/>
  </si>
  <si>
    <t>　令和３年度は、給水収益が前年度より増加したものの、費用も増加したことにより、純利益は前年度より減少しました。純利益の目標額は上回りましたが、水道事業・簡易水道事業のアセットメント（資産管理計画）では、施設の重要度を基に、耐用年数より後年度に平準化しても、現在より多くの更新費用が掛かることが見込まれています。　
　今後は令和元年度に見直しを行った伊那市水道事業経営健全化計画（経営戦略）を基に、有収率の向上対策、適切な水運用に伴う第8次整備事業の推進など、具体的な対策に努めます。
　</t>
    <rPh sb="18" eb="20">
      <t>ゾウカ</t>
    </rPh>
    <rPh sb="26" eb="28">
      <t>ヒヨウ</t>
    </rPh>
    <rPh sb="29" eb="31">
      <t>ゾウカ</t>
    </rPh>
    <rPh sb="43" eb="46">
      <t>ゼンネンド</t>
    </rPh>
    <rPh sb="48" eb="50">
      <t>ゲンショウ</t>
    </rPh>
    <rPh sb="55" eb="58">
      <t>ジュンリエキ</t>
    </rPh>
    <rPh sb="63" eb="65">
      <t>ウワマワ</t>
    </rPh>
    <rPh sb="158" eb="160">
      <t>コンゴ</t>
    </rPh>
    <rPh sb="161" eb="163">
      <t>レイワ</t>
    </rPh>
    <rPh sb="163" eb="166">
      <t>ガンネンド</t>
    </rPh>
    <rPh sb="167" eb="169">
      <t>ミナオ</t>
    </rPh>
    <rPh sb="171" eb="172">
      <t>オコナ</t>
    </rPh>
    <rPh sb="189" eb="193">
      <t>ケイエイセンリャク</t>
    </rPh>
    <rPh sb="195" eb="19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</si>
</sst>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0.45</c:v>
                </c:pt>
                <c:pt idx="2">
                  <c:v>0.83</c:v>
                </c:pt>
                <c:pt idx="3">
                  <c:v>0.78</c:v>
                </c:pt>
                <c:pt idx="4">
                  <c:v>0.7</c:v>
                </c:pt>
              </c:numCache>
            </c:numRef>
          </c:val>
          <c:extLst>
            <c:ext xmlns:c16="http://schemas.microsoft.com/office/drawing/2014/chart" uri="{C3380CC4-5D6E-409C-BE32-E72D297353CC}">
              <c16:uniqueId val="{00000000-E397-4FF4-A09D-DE2B0FCDB7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397-4FF4-A09D-DE2B0FCDB7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106.12</c:v>
                </c:pt>
                <c:pt idx="1">
                  <c:v>111.52</c:v>
                </c:pt>
                <c:pt idx="2">
                  <c:v>109.52</c:v>
                </c:pt>
                <c:pt idx="3">
                  <c:v>116.23</c:v>
                </c:pt>
                <c:pt idx="4">
                  <c:v>115.36</c:v>
                </c:pt>
              </c:numCache>
            </c:numRef>
          </c:val>
          <c:extLst>
            <c:ext xmlns:c16="http://schemas.microsoft.com/office/drawing/2014/chart" uri="{C3380CC4-5D6E-409C-BE32-E72D297353CC}">
              <c16:uniqueId val="{00000000-4B89-4CED-934C-B03CF37A5D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4B89-4CED-934C-B03CF37A5D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43.39</c:v>
                </c:pt>
                <c:pt idx="1">
                  <c:v>45.78</c:v>
                </c:pt>
                <c:pt idx="2">
                  <c:v>47.15</c:v>
                </c:pt>
                <c:pt idx="3">
                  <c:v>49.09</c:v>
                </c:pt>
                <c:pt idx="4">
                  <c:v>50.81</c:v>
                </c:pt>
              </c:numCache>
            </c:numRef>
          </c:val>
          <c:extLst>
            <c:ext xmlns:c16="http://schemas.microsoft.com/office/drawing/2014/chart" uri="{C3380CC4-5D6E-409C-BE32-E72D297353CC}">
              <c16:uniqueId val="{00000000-9033-4F0E-8432-850A084650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9033-4F0E-8432-850A084650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3.65</c:v>
                </c:pt>
                <c:pt idx="1">
                  <c:v>4.2699999999999996</c:v>
                </c:pt>
                <c:pt idx="2">
                  <c:v>4.2</c:v>
                </c:pt>
                <c:pt idx="3">
                  <c:v>4.13</c:v>
                </c:pt>
                <c:pt idx="4">
                  <c:v>4.09</c:v>
                </c:pt>
              </c:numCache>
            </c:numRef>
          </c:val>
          <c:extLst>
            <c:ext xmlns:c16="http://schemas.microsoft.com/office/drawing/2014/chart" uri="{C3380CC4-5D6E-409C-BE32-E72D297353CC}">
              <c16:uniqueId val="{00000000-F2D6-401F-A6C2-E18252CEBC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2D6-401F-A6C2-E18252CEBC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71-47E0-B029-274D128C98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171-47E0-B029-274D128C98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93.3</c:v>
                </c:pt>
                <c:pt idx="1">
                  <c:v>116</c:v>
                </c:pt>
                <c:pt idx="2">
                  <c:v>107.82</c:v>
                </c:pt>
                <c:pt idx="3">
                  <c:v>122.84</c:v>
                </c:pt>
                <c:pt idx="4">
                  <c:v>133.75</c:v>
                </c:pt>
              </c:numCache>
            </c:numRef>
          </c:val>
          <c:extLst>
            <c:ext xmlns:c16="http://schemas.microsoft.com/office/drawing/2014/chart" uri="{C3380CC4-5D6E-409C-BE32-E72D297353CC}">
              <c16:uniqueId val="{00000000-BFA3-4D97-8AEB-5D43AF2EC9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FA3-4D97-8AEB-5D43AF2EC9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462.57</c:v>
                </c:pt>
                <c:pt idx="1">
                  <c:v>430.86</c:v>
                </c:pt>
                <c:pt idx="2">
                  <c:v>414.08</c:v>
                </c:pt>
                <c:pt idx="3">
                  <c:v>388.22</c:v>
                </c:pt>
                <c:pt idx="4">
                  <c:v>360.17</c:v>
                </c:pt>
              </c:numCache>
            </c:numRef>
          </c:val>
          <c:extLst>
            <c:ext xmlns:c16="http://schemas.microsoft.com/office/drawing/2014/chart" uri="{C3380CC4-5D6E-409C-BE32-E72D297353CC}">
              <c16:uniqueId val="{00000000-FC6A-41F0-B162-C528CB498E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C6A-41F0-B162-C528CB498E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101.05</c:v>
                </c:pt>
                <c:pt idx="1">
                  <c:v>105.08</c:v>
                </c:pt>
                <c:pt idx="2">
                  <c:v>104.77</c:v>
                </c:pt>
                <c:pt idx="3">
                  <c:v>112.6</c:v>
                </c:pt>
                <c:pt idx="4">
                  <c:v>110.82</c:v>
                </c:pt>
              </c:numCache>
            </c:numRef>
          </c:val>
          <c:extLst>
            <c:ext xmlns:c16="http://schemas.microsoft.com/office/drawing/2014/chart" uri="{C3380CC4-5D6E-409C-BE32-E72D297353CC}">
              <c16:uniqueId val="{00000000-F270-40DF-98EB-049707342C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270-40DF-98EB-049707342C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193.83</c:v>
                </c:pt>
                <c:pt idx="1">
                  <c:v>185.92</c:v>
                </c:pt>
                <c:pt idx="2">
                  <c:v>186.59</c:v>
                </c:pt>
                <c:pt idx="3">
                  <c:v>172.63</c:v>
                </c:pt>
                <c:pt idx="4">
                  <c:v>175.5</c:v>
                </c:pt>
              </c:numCache>
            </c:numRef>
          </c:val>
          <c:extLst>
            <c:ext xmlns:c16="http://schemas.microsoft.com/office/drawing/2014/chart" uri="{C3380CC4-5D6E-409C-BE32-E72D297353CC}">
              <c16:uniqueId val="{00000000-C3C6-40A4-896A-3261C6DFE2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3C6-40A4-896A-3261C6DFE2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46.28</c:v>
                </c:pt>
                <c:pt idx="1">
                  <c:v>45.74</c:v>
                </c:pt>
                <c:pt idx="2">
                  <c:v>44.02</c:v>
                </c:pt>
                <c:pt idx="3">
                  <c:v>43.56</c:v>
                </c:pt>
                <c:pt idx="4">
                  <c:v>43.68</c:v>
                </c:pt>
              </c:numCache>
            </c:numRef>
          </c:val>
          <c:extLst>
            <c:ext xmlns:c16="http://schemas.microsoft.com/office/drawing/2014/chart" uri="{C3380CC4-5D6E-409C-BE32-E72D297353CC}">
              <c16:uniqueId val="{00000000-FC22-4D9C-B248-E87E782809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C22-4D9C-B248-E87E782809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73.75</c:v>
                </c:pt>
                <c:pt idx="1">
                  <c:v>74.930000000000007</c:v>
                </c:pt>
                <c:pt idx="2">
                  <c:v>75.88</c:v>
                </c:pt>
                <c:pt idx="3">
                  <c:v>77.22</c:v>
                </c:pt>
                <c:pt idx="4">
                  <c:v>77.400000000000006</c:v>
                </c:pt>
              </c:numCache>
            </c:numRef>
          </c:val>
          <c:extLst>
            <c:ext xmlns:c16="http://schemas.microsoft.com/office/drawing/2014/chart" uri="{C3380CC4-5D6E-409C-BE32-E72D297353CC}">
              <c16:uniqueId val="{00000000-1CD0-4CDC-B85D-CF6FA6E762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CD0-4CDC-B85D-CF6FA6E762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長野県　伊那市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66528</v>
      </c>
      <c r="AM8" s="45"/>
      <c r="AN8" s="45"/>
      <c r="AO8" s="45"/>
      <c r="AP8" s="45"/>
      <c r="AQ8" s="45"/>
      <c r="AR8" s="45"/>
      <c r="AS8" s="45"/>
      <c r="AT8" s="46">
        <f>データ!$S$6</f>
        <v>667.93</v>
      </c>
      <c r="AU8" s="47"/>
      <c r="AV8" s="47"/>
      <c r="AW8" s="47"/>
      <c r="AX8" s="47"/>
      <c r="AY8" s="47"/>
      <c r="AZ8" s="47"/>
      <c r="BA8" s="47"/>
      <c r="BB8" s="48">
        <f>データ!$T$6</f>
        <v>99.6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66.86</v>
      </c>
      <c r="J10" s="47"/>
      <c r="K10" s="47"/>
      <c r="L10" s="47"/>
      <c r="M10" s="47"/>
      <c r="N10" s="47"/>
      <c r="O10" s="81"/>
      <c r="P10" s="48">
        <f>データ!$P$6</f>
        <v>99.05</v>
      </c>
      <c r="Q10" s="48"/>
      <c r="R10" s="48"/>
      <c r="S10" s="48"/>
      <c r="T10" s="48"/>
      <c r="U10" s="48"/>
      <c r="V10" s="48"/>
      <c r="W10" s="45">
        <f>データ!$Q$6</f>
        <v>3531</v>
      </c>
      <c r="X10" s="45"/>
      <c r="Y10" s="45"/>
      <c r="Z10" s="45"/>
      <c r="AA10" s="45"/>
      <c r="AB10" s="45"/>
      <c r="AC10" s="45"/>
      <c r="AD10" s="2"/>
      <c r="AE10" s="2"/>
      <c r="AF10" s="2"/>
      <c r="AG10" s="2"/>
      <c r="AH10" s="2"/>
      <c r="AI10" s="2"/>
      <c r="AJ10" s="2"/>
      <c r="AK10" s="2"/>
      <c r="AL10" s="45">
        <f>データ!$U$6</f>
        <v>66872</v>
      </c>
      <c r="AM10" s="45"/>
      <c r="AN10" s="45"/>
      <c r="AO10" s="45"/>
      <c r="AP10" s="45"/>
      <c r="AQ10" s="45"/>
      <c r="AR10" s="45"/>
      <c r="AS10" s="45"/>
      <c r="AT10" s="46">
        <f>データ!$V$6</f>
        <v>98.66</v>
      </c>
      <c r="AU10" s="47"/>
      <c r="AV10" s="47"/>
      <c r="AW10" s="47"/>
      <c r="AX10" s="47"/>
      <c r="AY10" s="47"/>
      <c r="AZ10" s="47"/>
      <c r="BA10" s="47"/>
      <c r="BB10" s="48">
        <f>データ!$W$6</f>
        <v>677.8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SCiUdTtcScWtUjRQy5mIeOVTmHd5jyWFKYkId7e21HsZ4rc/40zxF21A1NUh/71BgUN9E6nUPNHUghP1aCinA==" saltValue="4RB+2SFatd00CczuWQu9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202096</v>
      </c>
      <c r="D6" s="20">
        <f t="shared" si="3"/>
        <v>46</v>
      </c>
      <c r="E6" s="20">
        <f t="shared" si="3"/>
        <v>1</v>
      </c>
      <c r="F6" s="20">
        <f t="shared" si="3"/>
        <v>0</v>
      </c>
      <c r="G6" s="20">
        <f t="shared" si="3"/>
        <v>1</v>
      </c>
      <c r="H6" s="20" t="str">
        <f t="shared" si="3"/>
        <v>長野県　伊那市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66.86</v>
      </c>
      <c r="P6" s="21">
        <f t="shared" si="3"/>
        <v>99.05</v>
      </c>
      <c r="Q6" s="21">
        <f t="shared" si="3"/>
        <v>3531</v>
      </c>
      <c r="R6" s="21">
        <f t="shared" si="3"/>
        <v>66528</v>
      </c>
      <c r="S6" s="21">
        <f t="shared" si="3"/>
        <v>667.93</v>
      </c>
      <c r="T6" s="21">
        <f t="shared" si="3"/>
        <v>99.6</v>
      </c>
      <c r="U6" s="21">
        <f t="shared" si="3"/>
        <v>66872</v>
      </c>
      <c r="V6" s="21">
        <f t="shared" si="3"/>
        <v>98.66</v>
      </c>
      <c r="W6" s="21">
        <f t="shared" si="3"/>
        <v>677.8</v>
      </c>
      <c r="X6" s="22">
        <f>IF(X7="",NA(),X7)</f>
        <v>106.12</v>
      </c>
      <c r="Y6" s="22">
        <f t="shared" ref="Y6:AG6" si="4">IF(Y7="",NA(),Y7)</f>
        <v>111.52</v>
      </c>
      <c r="Z6" s="22">
        <f t="shared" si="4"/>
        <v>109.52</v>
      </c>
      <c r="AA6" s="22">
        <f t="shared" si="4"/>
        <v>116.23</v>
      </c>
      <c r="AB6" s="22">
        <f t="shared" si="4"/>
        <v>115.36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93.3</v>
      </c>
      <c r="AU6" s="22">
        <f t="shared" ref="AU6:BC6" si="6">IF(AU7="",NA(),AU7)</f>
        <v>116</v>
      </c>
      <c r="AV6" s="22">
        <f t="shared" si="6"/>
        <v>107.82</v>
      </c>
      <c r="AW6" s="22">
        <f t="shared" si="6"/>
        <v>122.84</v>
      </c>
      <c r="AX6" s="22">
        <f t="shared" si="6"/>
        <v>133.75</v>
      </c>
      <c r="AY6" s="22">
        <f t="shared" si="6"/>
        <v>355.5</v>
      </c>
      <c r="AZ6" s="22">
        <f t="shared" si="6"/>
        <v>349.83</v>
      </c>
      <c r="BA6" s="22">
        <f t="shared" si="6"/>
        <v>360.86</v>
      </c>
      <c r="BB6" s="22">
        <f t="shared" si="6"/>
        <v>350.79</v>
      </c>
      <c r="BC6" s="22">
        <f t="shared" si="6"/>
        <v>354.57</v>
      </c>
      <c r="BD6" s="21" t="str">
        <f>IF(BD7="","",IF(BD7="-","【-】","【"&amp;SUBSTITUTE(TEXT(BD7,"#,##0.00"),"-","△")&amp;"】"))</f>
        <v>【261.51】</v>
      </c>
      <c r="BE6" s="22">
        <f>IF(BE7="",NA(),BE7)</f>
        <v>462.57</v>
      </c>
      <c r="BF6" s="22">
        <f t="shared" ref="BF6:BN6" si="7">IF(BF7="",NA(),BF7)</f>
        <v>430.86</v>
      </c>
      <c r="BG6" s="22">
        <f t="shared" si="7"/>
        <v>414.08</v>
      </c>
      <c r="BH6" s="22">
        <f t="shared" si="7"/>
        <v>388.22</v>
      </c>
      <c r="BI6" s="22">
        <f t="shared" si="7"/>
        <v>360.17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101.05</v>
      </c>
      <c r="BQ6" s="22">
        <f t="shared" ref="BQ6:BY6" si="8">IF(BQ7="",NA(),BQ7)</f>
        <v>105.08</v>
      </c>
      <c r="BR6" s="22">
        <f t="shared" si="8"/>
        <v>104.77</v>
      </c>
      <c r="BS6" s="22">
        <f t="shared" si="8"/>
        <v>112.6</v>
      </c>
      <c r="BT6" s="22">
        <f t="shared" si="8"/>
        <v>110.82</v>
      </c>
      <c r="BU6" s="22">
        <f t="shared" si="8"/>
        <v>104.57</v>
      </c>
      <c r="BV6" s="22">
        <f t="shared" si="8"/>
        <v>103.54</v>
      </c>
      <c r="BW6" s="22">
        <f t="shared" si="8"/>
        <v>103.32</v>
      </c>
      <c r="BX6" s="22">
        <f t="shared" si="8"/>
        <v>100.85</v>
      </c>
      <c r="BY6" s="22">
        <f t="shared" si="8"/>
        <v>103.79</v>
      </c>
      <c r="BZ6" s="21" t="str">
        <f>IF(BZ7="","",IF(BZ7="-","【-】","【"&amp;SUBSTITUTE(TEXT(BZ7,"#,##0.00"),"-","△")&amp;"】"))</f>
        <v>【102.35】</v>
      </c>
      <c r="CA6" s="22">
        <f>IF(CA7="",NA(),CA7)</f>
        <v>193.83</v>
      </c>
      <c r="CB6" s="22">
        <f t="shared" ref="CB6:CJ6" si="9">IF(CB7="",NA(),CB7)</f>
        <v>185.92</v>
      </c>
      <c r="CC6" s="22">
        <f t="shared" si="9"/>
        <v>186.59</v>
      </c>
      <c r="CD6" s="22">
        <f t="shared" si="9"/>
        <v>172.63</v>
      </c>
      <c r="CE6" s="22">
        <f t="shared" si="9"/>
        <v>175.5</v>
      </c>
      <c r="CF6" s="22">
        <f t="shared" si="9"/>
        <v>165.47</v>
      </c>
      <c r="CG6" s="22">
        <f t="shared" si="9"/>
        <v>167.46</v>
      </c>
      <c r="CH6" s="22">
        <f t="shared" si="9"/>
        <v>168.56</v>
      </c>
      <c r="CI6" s="22">
        <f t="shared" si="9"/>
        <v>167.1</v>
      </c>
      <c r="CJ6" s="22">
        <f t="shared" si="9"/>
        <v>167.86</v>
      </c>
      <c r="CK6" s="21" t="str">
        <f>IF(CK7="","",IF(CK7="-","【-】","【"&amp;SUBSTITUTE(TEXT(CK7,"#,##0.00"),"-","△")&amp;"】"))</f>
        <v>【167.74】</v>
      </c>
      <c r="CL6" s="22">
        <f>IF(CL7="",NA(),CL7)</f>
        <v>46.28</v>
      </c>
      <c r="CM6" s="22">
        <f t="shared" ref="CM6:CU6" si="10">IF(CM7="",NA(),CM7)</f>
        <v>45.74</v>
      </c>
      <c r="CN6" s="22">
        <f t="shared" si="10"/>
        <v>44.02</v>
      </c>
      <c r="CO6" s="22">
        <f t="shared" si="10"/>
        <v>43.56</v>
      </c>
      <c r="CP6" s="22">
        <f t="shared" si="10"/>
        <v>43.68</v>
      </c>
      <c r="CQ6" s="22">
        <f t="shared" si="10"/>
        <v>59.74</v>
      </c>
      <c r="CR6" s="22">
        <f t="shared" si="10"/>
        <v>59.46</v>
      </c>
      <c r="CS6" s="22">
        <f t="shared" si="10"/>
        <v>59.51</v>
      </c>
      <c r="CT6" s="22">
        <f t="shared" si="10"/>
        <v>59.91</v>
      </c>
      <c r="CU6" s="22">
        <f t="shared" si="10"/>
        <v>59.4</v>
      </c>
      <c r="CV6" s="21" t="str">
        <f>IF(CV7="","",IF(CV7="-","【-】","【"&amp;SUBSTITUTE(TEXT(CV7,"#,##0.00"),"-","△")&amp;"】"))</f>
        <v>【60.29】</v>
      </c>
      <c r="CW6" s="22">
        <f>IF(CW7="",NA(),CW7)</f>
        <v>73.75</v>
      </c>
      <c r="CX6" s="22">
        <f t="shared" ref="CX6:DF6" si="11">IF(CX7="",NA(),CX7)</f>
        <v>74.930000000000007</v>
      </c>
      <c r="CY6" s="22">
        <f t="shared" si="11"/>
        <v>75.88</v>
      </c>
      <c r="CZ6" s="22">
        <f t="shared" si="11"/>
        <v>77.22</v>
      </c>
      <c r="DA6" s="22">
        <f t="shared" si="11"/>
        <v>77.400000000000006</v>
      </c>
      <c r="DB6" s="22">
        <f t="shared" si="11"/>
        <v>87.28</v>
      </c>
      <c r="DC6" s="22">
        <f t="shared" si="11"/>
        <v>87.41</v>
      </c>
      <c r="DD6" s="22">
        <f t="shared" si="11"/>
        <v>87.08</v>
      </c>
      <c r="DE6" s="22">
        <f t="shared" si="11"/>
        <v>87.26</v>
      </c>
      <c r="DF6" s="22">
        <f t="shared" si="11"/>
        <v>87.57</v>
      </c>
      <c r="DG6" s="21" t="str">
        <f>IF(DG7="","",IF(DG7="-","【-】","【"&amp;SUBSTITUTE(TEXT(DG7,"#,##0.00"),"-","△")&amp;"】"))</f>
        <v>【90.12】</v>
      </c>
      <c r="DH6" s="22">
        <f>IF(DH7="",NA(),DH7)</f>
        <v>43.39</v>
      </c>
      <c r="DI6" s="22">
        <f t="shared" ref="DI6:DQ6" si="12">IF(DI7="",NA(),DI7)</f>
        <v>45.78</v>
      </c>
      <c r="DJ6" s="22">
        <f t="shared" si="12"/>
        <v>47.15</v>
      </c>
      <c r="DK6" s="22">
        <f t="shared" si="12"/>
        <v>49.09</v>
      </c>
      <c r="DL6" s="22">
        <f t="shared" si="12"/>
        <v>50.81</v>
      </c>
      <c r="DM6" s="22">
        <f t="shared" si="12"/>
        <v>46.94</v>
      </c>
      <c r="DN6" s="22">
        <f t="shared" si="12"/>
        <v>47.62</v>
      </c>
      <c r="DO6" s="22">
        <f t="shared" si="12"/>
        <v>48.55</v>
      </c>
      <c r="DP6" s="22">
        <f t="shared" si="12"/>
        <v>49.2</v>
      </c>
      <c r="DQ6" s="22">
        <f t="shared" si="12"/>
        <v>50.01</v>
      </c>
      <c r="DR6" s="21" t="str">
        <f>IF(DR7="","",IF(DR7="-","【-】","【"&amp;SUBSTITUTE(TEXT(DR7,"#,##0.00"),"-","△")&amp;"】"))</f>
        <v>【50.88】</v>
      </c>
      <c r="DS6" s="22">
        <f>IF(DS7="",NA(),DS7)</f>
        <v>3.65</v>
      </c>
      <c r="DT6" s="22">
        <f t="shared" ref="DT6:EB6" si="13">IF(DT7="",NA(),DT7)</f>
        <v>4.2699999999999996</v>
      </c>
      <c r="DU6" s="22">
        <f t="shared" si="13"/>
        <v>4.2</v>
      </c>
      <c r="DV6" s="22">
        <f t="shared" si="13"/>
        <v>4.13</v>
      </c>
      <c r="DW6" s="22">
        <f t="shared" si="13"/>
        <v>4.09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0.09</v>
      </c>
      <c r="EE6" s="22">
        <f t="shared" ref="EE6:EM6" si="14">IF(EE7="",NA(),EE7)</f>
        <v>0.45</v>
      </c>
      <c r="EF6" s="22">
        <f t="shared" si="14"/>
        <v>0.83</v>
      </c>
      <c r="EG6" s="22">
        <f t="shared" si="14"/>
        <v>0.78</v>
      </c>
      <c r="EH6" s="22">
        <f t="shared" si="14"/>
        <v>0.7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202096</v>
      </c>
      <c r="D7" s="24">
        <v>46</v>
      </c>
      <c r="E7" s="24">
        <v>1</v>
      </c>
      <c r="F7" s="24">
        <v>0</v>
      </c>
      <c r="G7" s="24">
        <v>1</v>
      </c>
      <c r="H7" s="24" t="s">
        <v>93</v>
      </c>
      <c r="I7" s="24" t="s">
        <v>94</v>
      </c>
      <c r="J7" s="24" t="s">
        <v>95</v>
      </c>
      <c r="K7" s="24" t="s">
        <v>96</v>
      </c>
      <c r="L7" s="24" t="s">
        <v>97</v>
      </c>
      <c r="M7" s="24" t="s">
        <v>98</v>
      </c>
      <c r="N7" s="25" t="s">
        <v>99</v>
      </c>
      <c r="O7" s="25">
        <v>66.86</v>
      </c>
      <c r="P7" s="25">
        <v>99.05</v>
      </c>
      <c r="Q7" s="25">
        <v>3531</v>
      </c>
      <c r="R7" s="25">
        <v>66528</v>
      </c>
      <c r="S7" s="25">
        <v>667.93</v>
      </c>
      <c r="T7" s="25">
        <v>99.6</v>
      </c>
      <c r="U7" s="25">
        <v>66872</v>
      </c>
      <c r="V7" s="25">
        <v>98.66</v>
      </c>
      <c r="W7" s="25">
        <v>677.8</v>
      </c>
      <c r="X7" s="25">
        <v>106.12</v>
      </c>
      <c r="Y7" s="25">
        <v>111.52</v>
      </c>
      <c r="Z7" s="25">
        <v>109.52</v>
      </c>
      <c r="AA7" s="25">
        <v>116.23</v>
      </c>
      <c r="AB7" s="25">
        <v>115.36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93.3</v>
      </c>
      <c r="AU7" s="25">
        <v>116</v>
      </c>
      <c r="AV7" s="25">
        <v>107.82</v>
      </c>
      <c r="AW7" s="25">
        <v>122.84</v>
      </c>
      <c r="AX7" s="25">
        <v>133.75</v>
      </c>
      <c r="AY7" s="25">
        <v>355.5</v>
      </c>
      <c r="AZ7" s="25">
        <v>349.83</v>
      </c>
      <c r="BA7" s="25">
        <v>360.86</v>
      </c>
      <c r="BB7" s="25">
        <v>350.79</v>
      </c>
      <c r="BC7" s="25">
        <v>354.57</v>
      </c>
      <c r="BD7" s="25">
        <v>261.51</v>
      </c>
      <c r="BE7" s="25">
        <v>462.57</v>
      </c>
      <c r="BF7" s="25">
        <v>430.86</v>
      </c>
      <c r="BG7" s="25">
        <v>414.08</v>
      </c>
      <c r="BH7" s="25">
        <v>388.22</v>
      </c>
      <c r="BI7" s="25">
        <v>360.17</v>
      </c>
      <c r="BJ7" s="25">
        <v>312.58</v>
      </c>
      <c r="BK7" s="25">
        <v>314.87</v>
      </c>
      <c r="BL7" s="25">
        <v>309.27999999999997</v>
      </c>
      <c r="BM7" s="25">
        <v>322.92</v>
      </c>
      <c r="BN7" s="25">
        <v>303.45999999999998</v>
      </c>
      <c r="BO7" s="25">
        <v>265.16000000000003</v>
      </c>
      <c r="BP7" s="25">
        <v>101.05</v>
      </c>
      <c r="BQ7" s="25">
        <v>105.08</v>
      </c>
      <c r="BR7" s="25">
        <v>104.77</v>
      </c>
      <c r="BS7" s="25">
        <v>112.6</v>
      </c>
      <c r="BT7" s="25">
        <v>110.82</v>
      </c>
      <c r="BU7" s="25">
        <v>104.57</v>
      </c>
      <c r="BV7" s="25">
        <v>103.54</v>
      </c>
      <c r="BW7" s="25">
        <v>103.32</v>
      </c>
      <c r="BX7" s="25">
        <v>100.85</v>
      </c>
      <c r="BY7" s="25">
        <v>103.79</v>
      </c>
      <c r="BZ7" s="25">
        <v>102.35</v>
      </c>
      <c r="CA7" s="25">
        <v>193.83</v>
      </c>
      <c r="CB7" s="25">
        <v>185.92</v>
      </c>
      <c r="CC7" s="25">
        <v>186.59</v>
      </c>
      <c r="CD7" s="25">
        <v>172.63</v>
      </c>
      <c r="CE7" s="25">
        <v>175.5</v>
      </c>
      <c r="CF7" s="25">
        <v>165.47</v>
      </c>
      <c r="CG7" s="25">
        <v>167.46</v>
      </c>
      <c r="CH7" s="25">
        <v>168.56</v>
      </c>
      <c r="CI7" s="25">
        <v>167.1</v>
      </c>
      <c r="CJ7" s="25">
        <v>167.86</v>
      </c>
      <c r="CK7" s="25">
        <v>167.74</v>
      </c>
      <c r="CL7" s="25">
        <v>46.28</v>
      </c>
      <c r="CM7" s="25">
        <v>45.74</v>
      </c>
      <c r="CN7" s="25">
        <v>44.02</v>
      </c>
      <c r="CO7" s="25">
        <v>43.56</v>
      </c>
      <c r="CP7" s="25">
        <v>43.68</v>
      </c>
      <c r="CQ7" s="25">
        <v>59.74</v>
      </c>
      <c r="CR7" s="25">
        <v>59.46</v>
      </c>
      <c r="CS7" s="25">
        <v>59.51</v>
      </c>
      <c r="CT7" s="25">
        <v>59.91</v>
      </c>
      <c r="CU7" s="25">
        <v>59.4</v>
      </c>
      <c r="CV7" s="25">
        <v>60.29</v>
      </c>
      <c r="CW7" s="25">
        <v>73.75</v>
      </c>
      <c r="CX7" s="25">
        <v>74.930000000000007</v>
      </c>
      <c r="CY7" s="25">
        <v>75.88</v>
      </c>
      <c r="CZ7" s="25">
        <v>77.22</v>
      </c>
      <c r="DA7" s="25">
        <v>77.400000000000006</v>
      </c>
      <c r="DB7" s="25">
        <v>87.28</v>
      </c>
      <c r="DC7" s="25">
        <v>87.41</v>
      </c>
      <c r="DD7" s="25">
        <v>87.08</v>
      </c>
      <c r="DE7" s="25">
        <v>87.26</v>
      </c>
      <c r="DF7" s="25">
        <v>87.57</v>
      </c>
      <c r="DG7" s="25">
        <v>90.12</v>
      </c>
      <c r="DH7" s="25">
        <v>43.39</v>
      </c>
      <c r="DI7" s="25">
        <v>45.78</v>
      </c>
      <c r="DJ7" s="25">
        <v>47.15</v>
      </c>
      <c r="DK7" s="25">
        <v>49.09</v>
      </c>
      <c r="DL7" s="25">
        <v>50.81</v>
      </c>
      <c r="DM7" s="25">
        <v>46.94</v>
      </c>
      <c r="DN7" s="25">
        <v>47.62</v>
      </c>
      <c r="DO7" s="25">
        <v>48.55</v>
      </c>
      <c r="DP7" s="25">
        <v>49.2</v>
      </c>
      <c r="DQ7" s="25">
        <v>50.01</v>
      </c>
      <c r="DR7" s="25">
        <v>50.88</v>
      </c>
      <c r="DS7" s="25">
        <v>3.65</v>
      </c>
      <c r="DT7" s="25">
        <v>4.2699999999999996</v>
      </c>
      <c r="DU7" s="25">
        <v>4.2</v>
      </c>
      <c r="DV7" s="25">
        <v>4.13</v>
      </c>
      <c r="DW7" s="25">
        <v>4.09</v>
      </c>
      <c r="DX7" s="25">
        <v>14.48</v>
      </c>
      <c r="DY7" s="25">
        <v>16.27</v>
      </c>
      <c r="DZ7" s="25">
        <v>17.11</v>
      </c>
      <c r="EA7" s="25">
        <v>18.329999999999998</v>
      </c>
      <c r="EB7" s="25">
        <v>20.27</v>
      </c>
      <c r="EC7" s="25">
        <v>22.3</v>
      </c>
      <c r="ED7" s="25">
        <v>0.09</v>
      </c>
      <c r="EE7" s="25">
        <v>0.45</v>
      </c>
      <c r="EF7" s="25">
        <v>0.83</v>
      </c>
      <c r="EG7" s="25">
        <v>0.78</v>
      </c>
      <c r="EH7" s="25">
        <v>0.7</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2022-12-01T00:58:24Z</dcterms:created>
  <dcterms:modified xsi:type="dcterms:W3CDTF">2023-01-17T00:24:08Z</dcterms:modified>
  <cp:category/>
</cp:coreProperties>
</file>