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itcsl-fsv01\lgwan-share\450_水道部\100_水道業務課\01 経営係\09_各種調査回答（国・県・市）\経営比較分析表\R05\02 提出用\"/>
    </mc:Choice>
  </mc:AlternateContent>
  <xr:revisionPtr revIDLastSave="0" documentId="13_ncr:1_{FD964B03-998F-4B12-9043-5C39DC181AF9}" xr6:coauthVersionLast="45" xr6:coauthVersionMax="45" xr10:uidLastSave="{00000000-0000-0000-0000-000000000000}"/>
  <workbookProtection workbookAlgorithmName="SHA-512" workbookHashValue="p9vDoWJilHF3Ma28ysQwMVcAYQxQdmFtm0vfX8EPBHUN+jXgC/fQu5++AlMBzhJ7kvt+HasPab+XxagcXQq6iA==" workbookSaltValue="XMYZx6SP8wzj4At4NeMmew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I10" i="4" s="1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H85" i="4"/>
  <c r="G85" i="4"/>
  <c r="F85" i="4"/>
  <c r="BB10" i="4"/>
  <c r="AT10" i="4"/>
  <c r="AL10" i="4"/>
  <c r="P10" i="4"/>
  <c r="BB8" i="4"/>
  <c r="AT8" i="4"/>
  <c r="AL8" i="4"/>
  <c r="AD8" i="4"/>
  <c r="W8" i="4"/>
  <c r="P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<sst xmlns="http://schemas.openxmlformats.org/spreadsheetml/2006/main" count="228" uniqueCount="113">
  <si>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</si>
  <si>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</si>
  <si>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</si>
  <si>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</si>
  <si>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</si>
  <si>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</si>
  <si>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</si>
  <si>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</si>
  <si>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</si>
  <si>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</si>
  <si>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</si>
  <si>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</si>
  <si>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</si>
  <si>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</si>
  <si>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</si>
  <si>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</si>
  <si>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</si>
  <si>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</si>
  <si>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</si>
  <si>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</si>
  <si>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</si>
  <si>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</si>
  <si>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</si>
  <si>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</si>
  <si>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</si>
  <si>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</si>
  <si>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</si>
  <si>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</si>
  <si>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</si>
  <si>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</si>
  <si>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</si>
  <si>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</si>
  <si>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</si>
  <si>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</si>
  <si>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</si>
  <si>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</si>
  <si>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</si>
  <si>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</si>
  <si>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</si>
  <si>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</si>
  <si>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</si>
  <si>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</si>
  <si>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</si>
  <si>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</si>
  <si>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</si>
  <si>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</si>
  <si>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</si>
  <si>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</si>
  <si>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</si>
  <si>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</si>
  <si>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</si>
  <si>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</si>
  <si>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</si>
  <si>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</si>
  <si>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</si>
  <si>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</si>
  <si>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</si>
  <si>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</si>
  <si>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</si>
  <si>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</si>
  <si>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</si>
  <si>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</si>
  <si>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</si>
  <si>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</si>
  <si>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</si>
  <si>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</si>
  <si>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</si>
  <si>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</si>
  <si>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</si>
  <si>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</si>
  <si>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</si>
  <si>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</si>
  <si>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</si>
  <si>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</si>
  <si>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</si>
  <si>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</si>
  <si>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</si>
  <si>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</si>
  <si>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</si>
  <si>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</si>
  <si>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</si>
  <si>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</si>
  <si>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</si>
  <si>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</si>
  <si>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</si>
  <si>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</si>
  <si>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</si>
  <si>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</si>
  <si>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</si>
  <si>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</si>
  <si>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</si>
  <si>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</si>
  <si>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</si>
  <si>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伊那市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</si>
  <si>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</si>
  <si>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</si>
  <si>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</si>
  <si>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</si>
  <si>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</si>
  <si>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</si>
  <si>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</si>
  <si>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</si>
  <si>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</si>
  <si>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</si>
  <si>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</si>
  <si>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</si>
  <si>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</si>
  <si>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</si>
  <si>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</si>
  <si>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</si>
  <si>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４年度は、エネルギーコストをはじめとする物価全般の高騰により、施設等の動力費を中心に影響を受け、経営状況の悪化が予想されましたが、水道施設維持管理業務の一部民間委託による人件費等の減少や、企業債の償還利子等の減少により、給水収益が対前年度比で減少する中で、前年度を上回る純利益を計上することができました。
　純利益の目標額は上回りましたが、今後も給水人口の減少や施設の更新需要の増加など、厳しい経営環境が予想されるため、創意・工夫により、事業を継続していく必要があります。
　今後は令和５年度末に改定予定の経営健全化計画（経営戦略）に基づき、有収率の向上対策、適切な水運用に伴う第８次整備事業の推進など、具体的な対策に努めます。
　</t>
    <rPh sb="23" eb="27">
      <t>ブッカゼンパン</t>
    </rPh>
    <rPh sb="28" eb="30">
      <t>コウトウ</t>
    </rPh>
    <rPh sb="34" eb="37">
      <t>シセツトウ</t>
    </rPh>
    <rPh sb="38" eb="41">
      <t>ドウリョクヒ</t>
    </rPh>
    <rPh sb="42" eb="44">
      <t>チュウシン</t>
    </rPh>
    <rPh sb="45" eb="47">
      <t>エイキョウ</t>
    </rPh>
    <rPh sb="48" eb="49">
      <t>ウ</t>
    </rPh>
    <rPh sb="51" eb="55">
      <t>ケイエイジョウキョウ</t>
    </rPh>
    <rPh sb="56" eb="58">
      <t>アッカ</t>
    </rPh>
    <rPh sb="59" eb="61">
      <t>ヨソウ</t>
    </rPh>
    <rPh sb="118" eb="119">
      <t>タイ</t>
    </rPh>
    <rPh sb="122" eb="123">
      <t>ヒ</t>
    </rPh>
    <rPh sb="124" eb="126">
      <t>ゲンショウ</t>
    </rPh>
    <rPh sb="128" eb="129">
      <t>ナカ</t>
    </rPh>
    <rPh sb="131" eb="134">
      <t>ゼンネンド</t>
    </rPh>
    <rPh sb="135" eb="137">
      <t>ウワマワ</t>
    </rPh>
    <rPh sb="142" eb="144">
      <t>ケイジョウ</t>
    </rPh>
    <rPh sb="173" eb="175">
      <t>コンゴ</t>
    </rPh>
    <rPh sb="176" eb="180">
      <t>キュウスイジンコウ</t>
    </rPh>
    <rPh sb="181" eb="183">
      <t>ゲンショウ</t>
    </rPh>
    <rPh sb="184" eb="186">
      <t>シセツ</t>
    </rPh>
    <rPh sb="187" eb="189">
      <t>コウシン</t>
    </rPh>
    <rPh sb="189" eb="191">
      <t>ジュヨウ</t>
    </rPh>
    <rPh sb="192" eb="194">
      <t>ゾウカ</t>
    </rPh>
    <rPh sb="197" eb="198">
      <t>キビ</t>
    </rPh>
    <rPh sb="200" eb="202">
      <t>ケイエイ</t>
    </rPh>
    <rPh sb="202" eb="204">
      <t>カンキョウ</t>
    </rPh>
    <rPh sb="205" eb="207">
      <t>ヨソウ</t>
    </rPh>
    <phoneticPr fontId="4"/>
  </si>
  <si>
    <t>　令和４年度決算では、水道施設維持管理業務の一部民間委託により、人件費等の営業費用が減少したことや、企業債の償還利子等の営業外費用が減少したため、給水収益が減少したものの、経常収支比率や料金回収率は昨年よりわずかに改善しました。
　流動比率は、流動負債の企業債償還元金が減少したため、前年数値より約24％改善しました。依然として平均より低い水準ですが、今後も少しずつ改善していくことが見込まれます。
　企業債残高対給水収益比率は、元金償還のピークを過ぎ、減少傾向が続いていますが、依然として平均より高い水準となっています。今後、第８次整備事業に伴い投資額が増加するため、国庫補助等有利な財源の確保に努めるとともに、経営の健全性を確保するため、企業債残高の適正な管理を行っていく必要があります。
　効率性の面では、平成29年度から漏水判定機による調査及び修繕を継続して行った結果、５年続けて有収率は改善したものの、類似団体平均と比較して依然として低い状況です。調査結果を基に計画的に漏水対策工事を進め、今後も継続して有収率の改善に努めます。</t>
    <rPh sb="11" eb="15">
      <t>スイドウシセツ</t>
    </rPh>
    <rPh sb="15" eb="21">
      <t>イジカンリギョウム</t>
    </rPh>
    <rPh sb="22" eb="24">
      <t>イチブ</t>
    </rPh>
    <rPh sb="24" eb="28">
      <t>ミンカンイタク</t>
    </rPh>
    <rPh sb="32" eb="36">
      <t>ジンケンヒトウ</t>
    </rPh>
    <rPh sb="37" eb="41">
      <t>エイギョウヒヨウ</t>
    </rPh>
    <rPh sb="42" eb="44">
      <t>ゲンショウ</t>
    </rPh>
    <rPh sb="50" eb="53">
      <t>キギョウサイ</t>
    </rPh>
    <rPh sb="54" eb="58">
      <t>ショウカンリシ</t>
    </rPh>
    <rPh sb="58" eb="59">
      <t>トウ</t>
    </rPh>
    <rPh sb="60" eb="65">
      <t>エイギョウガイヒヨウ</t>
    </rPh>
    <rPh sb="66" eb="68">
      <t>ゲンショウ</t>
    </rPh>
    <rPh sb="78" eb="80">
      <t>ゲンショウ</t>
    </rPh>
    <rPh sb="107" eb="109">
      <t>カイゼン</t>
    </rPh>
    <rPh sb="176" eb="178">
      <t>コンゴ</t>
    </rPh>
    <rPh sb="192" eb="194">
      <t>ミコ</t>
    </rPh>
    <rPh sb="224" eb="225">
      <t>ス</t>
    </rPh>
    <rPh sb="240" eb="242">
      <t>イゼン</t>
    </rPh>
    <rPh sb="249" eb="250">
      <t>タカ</t>
    </rPh>
    <rPh sb="251" eb="253">
      <t>スイジュン</t>
    </rPh>
    <rPh sb="307" eb="309">
      <t>ケイエイ</t>
    </rPh>
    <rPh sb="310" eb="313">
      <t>ケンゼンセイ</t>
    </rPh>
    <rPh sb="314" eb="316">
      <t>カクホ</t>
    </rPh>
    <rPh sb="338" eb="340">
      <t>ヒツヨウ</t>
    </rPh>
    <phoneticPr fontId="4"/>
  </si>
  <si>
    <t>　管路更新率は４年続けて類似団体平均値を超えており、管路経年化比率も平均より低いことから、管路の更新は類似団体に比べできているものと考えられます。しかし、管路更新率は３年続けて減少し、管路経年化率も前年度から約２％上昇していることから、管路の経年化に更新が追い付いていない状況です。今後は下水道関連の布設替工事が少なくなるため、老朽管の更新について優先順位をつけ、計画的に更新を進めていく必要があります。
　また、有形固定資産減価償却率が類似団体平均を上回っていることから、管路以外の施設についても、計画的に更新を進めていく予定です。</t>
    <rPh sb="77" eb="82">
      <t>カンロコウシンリツ</t>
    </rPh>
    <rPh sb="84" eb="86">
      <t>ネンツヅ</t>
    </rPh>
    <rPh sb="88" eb="90">
      <t>ゲンショウ</t>
    </rPh>
    <rPh sb="92" eb="98">
      <t>カンロケイネンカリツ</t>
    </rPh>
    <rPh sb="99" eb="102">
      <t>ゼンネンド</t>
    </rPh>
    <rPh sb="104" eb="105">
      <t>ヤク</t>
    </rPh>
    <rPh sb="107" eb="109">
      <t>ジョウショウ</t>
    </rPh>
    <rPh sb="118" eb="120">
      <t>カンロ</t>
    </rPh>
    <rPh sb="121" eb="124">
      <t>ケイネンカ</t>
    </rPh>
    <rPh sb="125" eb="127">
      <t>コウシン</t>
    </rPh>
    <rPh sb="128" eb="129">
      <t>オ</t>
    </rPh>
    <rPh sb="130" eb="131">
      <t>ツ</t>
    </rPh>
    <rPh sb="136" eb="138">
      <t>ジョウキョウ</t>
    </rPh>
    <rPh sb="194" eb="196">
      <t>ヒツヨウ</t>
    </rPh>
    <rPh sb="250" eb="253">
      <t>ケイカクテキ</t>
    </rPh>
    <rPh sb="257" eb="258">
      <t>スス</t>
    </rPh>
    <rPh sb="262" eb="264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</si>
</sst>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0.45</c:v>
                </c:pt>
                <c:pt idx="1">
                  <c:v>0.83</c:v>
                </c:pt>
                <c:pt idx="2">
                  <c:v>0.78</c:v>
                </c:pt>
                <c:pt idx="3">
                  <c:v>0.7</c:v>
                </c:pt>
                <c:pt idx="4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1-4241-A84B-E73E02211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0.63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1-4241-A84B-E73E02211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45.74</c:v>
                </c:pt>
                <c:pt idx="1">
                  <c:v>44.02</c:v>
                </c:pt>
                <c:pt idx="2">
                  <c:v>43.56</c:v>
                </c:pt>
                <c:pt idx="3">
                  <c:v>43.68</c:v>
                </c:pt>
                <c:pt idx="4">
                  <c:v>42.88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6-40EE-8A8A-81EA4B0E7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59.46</c:v>
                </c:pt>
                <c:pt idx="1">
                  <c:v>59.51</c:v>
                </c:pt>
                <c:pt idx="2">
                  <c:v>59.91</c:v>
                </c:pt>
                <c:pt idx="3">
                  <c:v>59.4</c:v>
                </c:pt>
                <c:pt idx="4">
                  <c:v>59.24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6-40EE-8A8A-81EA4B0E7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74.930000000000007</c:v>
                </c:pt>
                <c:pt idx="1">
                  <c:v>75.88</c:v>
                </c:pt>
                <c:pt idx="2">
                  <c:v>77.22</c:v>
                </c:pt>
                <c:pt idx="3">
                  <c:v>77.400000000000006</c:v>
                </c:pt>
                <c:pt idx="4">
                  <c:v>78.23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E-4EE9-9BC6-8A088E8A8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87.41</c:v>
                </c:pt>
                <c:pt idx="1">
                  <c:v>87.08</c:v>
                </c:pt>
                <c:pt idx="2">
                  <c:v>87.26</c:v>
                </c:pt>
                <c:pt idx="3">
                  <c:v>87.57</c:v>
                </c:pt>
                <c:pt idx="4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8E-4EE9-9BC6-8A088E8A8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111.52</c:v>
                </c:pt>
                <c:pt idx="1">
                  <c:v>109.52</c:v>
                </c:pt>
                <c:pt idx="2">
                  <c:v>116.23</c:v>
                </c:pt>
                <c:pt idx="3">
                  <c:v>115.36</c:v>
                </c:pt>
                <c:pt idx="4">
                  <c:v>115.84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1-4375-9373-E861D21F1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111.44</c:v>
                </c:pt>
                <c:pt idx="1">
                  <c:v>111.17</c:v>
                </c:pt>
                <c:pt idx="2">
                  <c:v>110.91</c:v>
                </c:pt>
                <c:pt idx="3">
                  <c:v>111.49</c:v>
                </c:pt>
                <c:pt idx="4">
                  <c:v>109.09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1-4375-9373-E861D21F1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45.78</c:v>
                </c:pt>
                <c:pt idx="1">
                  <c:v>47.15</c:v>
                </c:pt>
                <c:pt idx="2">
                  <c:v>49.09</c:v>
                </c:pt>
                <c:pt idx="3">
                  <c:v>50.81</c:v>
                </c:pt>
                <c:pt idx="4">
                  <c:v>52.28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A-48D0-8D7C-BDB815EA8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47.62</c:v>
                </c:pt>
                <c:pt idx="1">
                  <c:v>48.55</c:v>
                </c:pt>
                <c:pt idx="2">
                  <c:v>49.2</c:v>
                </c:pt>
                <c:pt idx="3">
                  <c:v>50.01</c:v>
                </c:pt>
                <c:pt idx="4">
                  <c:v>50.99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A-48D0-8D7C-BDB815EA8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4.2699999999999996</c:v>
                </c:pt>
                <c:pt idx="1">
                  <c:v>4.2</c:v>
                </c:pt>
                <c:pt idx="2">
                  <c:v>4.13</c:v>
                </c:pt>
                <c:pt idx="3">
                  <c:v>4.09</c:v>
                </c:pt>
                <c:pt idx="4">
                  <c:v>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4-471C-8B67-B7A01102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16.27</c:v>
                </c:pt>
                <c:pt idx="1">
                  <c:v>17.11</c:v>
                </c:pt>
                <c:pt idx="2">
                  <c:v>18.329999999999998</c:v>
                </c:pt>
                <c:pt idx="3">
                  <c:v>20.27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4-471C-8B67-B7A01102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5-43FD-BC6D-10E975D1A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0.78</c:v>
                </c:pt>
                <c:pt idx="2">
                  <c:v>0.92</c:v>
                </c:pt>
                <c:pt idx="3">
                  <c:v>0.87</c:v>
                </c:pt>
                <c:pt idx="4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5-43FD-BC6D-10E975D1A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116</c:v>
                </c:pt>
                <c:pt idx="1">
                  <c:v>107.82</c:v>
                </c:pt>
                <c:pt idx="2">
                  <c:v>122.84</c:v>
                </c:pt>
                <c:pt idx="3">
                  <c:v>133.75</c:v>
                </c:pt>
                <c:pt idx="4">
                  <c:v>157.52000000000001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B-48B7-9BC5-1E1391B2B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349.83</c:v>
                </c:pt>
                <c:pt idx="1">
                  <c:v>360.86</c:v>
                </c:pt>
                <c:pt idx="2">
                  <c:v>350.79</c:v>
                </c:pt>
                <c:pt idx="3">
                  <c:v>354.57</c:v>
                </c:pt>
                <c:pt idx="4">
                  <c:v>357.74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B-48B7-9BC5-1E1391B2B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430.86</c:v>
                </c:pt>
                <c:pt idx="1">
                  <c:v>414.08</c:v>
                </c:pt>
                <c:pt idx="2">
                  <c:v>388.22</c:v>
                </c:pt>
                <c:pt idx="3">
                  <c:v>360.17</c:v>
                </c:pt>
                <c:pt idx="4">
                  <c:v>346.95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A-4168-8819-5BEEA83B8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314.87</c:v>
                </c:pt>
                <c:pt idx="1">
                  <c:v>309.27999999999997</c:v>
                </c:pt>
                <c:pt idx="2">
                  <c:v>322.92</c:v>
                </c:pt>
                <c:pt idx="3">
                  <c:v>303.45999999999998</c:v>
                </c:pt>
                <c:pt idx="4">
                  <c:v>307.27999999999997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A-4168-8819-5BEEA83B8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105.08</c:v>
                </c:pt>
                <c:pt idx="1">
                  <c:v>104.77</c:v>
                </c:pt>
                <c:pt idx="2">
                  <c:v>112.6</c:v>
                </c:pt>
                <c:pt idx="3">
                  <c:v>110.82</c:v>
                </c:pt>
                <c:pt idx="4">
                  <c:v>112.21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1-42AD-B1B6-B49998BA4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103.54</c:v>
                </c:pt>
                <c:pt idx="1">
                  <c:v>103.32</c:v>
                </c:pt>
                <c:pt idx="2">
                  <c:v>100.85</c:v>
                </c:pt>
                <c:pt idx="3">
                  <c:v>103.79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1-42AD-B1B6-B49998BA4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185.92</c:v>
                </c:pt>
                <c:pt idx="1">
                  <c:v>186.59</c:v>
                </c:pt>
                <c:pt idx="2">
                  <c:v>172.63</c:v>
                </c:pt>
                <c:pt idx="3">
                  <c:v>175.5</c:v>
                </c:pt>
                <c:pt idx="4">
                  <c:v>173.67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4-4956-BC75-D8E677869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167.46</c:v>
                </c:pt>
                <c:pt idx="1">
                  <c:v>168.56</c:v>
                </c:pt>
                <c:pt idx="2">
                  <c:v>167.1</c:v>
                </c:pt>
                <c:pt idx="3">
                  <c:v>167.86</c:v>
                </c:pt>
                <c:pt idx="4">
                  <c:v>173.68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4-4956-BC75-D8E677869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58" zoomScaleNormal="100" workbookViewId="0">
      <selection activeCell="BE87" sqref="BE87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長野県　伊那市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A4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66016</v>
      </c>
      <c r="AM8" s="45"/>
      <c r="AN8" s="45"/>
      <c r="AO8" s="45"/>
      <c r="AP8" s="45"/>
      <c r="AQ8" s="45"/>
      <c r="AR8" s="45"/>
      <c r="AS8" s="45"/>
      <c r="AT8" s="46">
        <f>データ!$S$6</f>
        <v>667.93</v>
      </c>
      <c r="AU8" s="47"/>
      <c r="AV8" s="47"/>
      <c r="AW8" s="47"/>
      <c r="AX8" s="47"/>
      <c r="AY8" s="47"/>
      <c r="AZ8" s="47"/>
      <c r="BA8" s="47"/>
      <c r="BB8" s="48">
        <f>データ!$T$6</f>
        <v>98.84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67.44</v>
      </c>
      <c r="J10" s="47"/>
      <c r="K10" s="47"/>
      <c r="L10" s="47"/>
      <c r="M10" s="47"/>
      <c r="N10" s="47"/>
      <c r="O10" s="81"/>
      <c r="P10" s="48">
        <f>データ!$P$6</f>
        <v>99.12</v>
      </c>
      <c r="Q10" s="48"/>
      <c r="R10" s="48"/>
      <c r="S10" s="48"/>
      <c r="T10" s="48"/>
      <c r="U10" s="48"/>
      <c r="V10" s="48"/>
      <c r="W10" s="45">
        <f>データ!$Q$6</f>
        <v>3531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66268</v>
      </c>
      <c r="AM10" s="45"/>
      <c r="AN10" s="45"/>
      <c r="AO10" s="45"/>
      <c r="AP10" s="45"/>
      <c r="AQ10" s="45"/>
      <c r="AR10" s="45"/>
      <c r="AS10" s="45"/>
      <c r="AT10" s="46">
        <f>データ!$V$6</f>
        <v>98.66</v>
      </c>
      <c r="AU10" s="47"/>
      <c r="AV10" s="47"/>
      <c r="AW10" s="47"/>
      <c r="AX10" s="47"/>
      <c r="AY10" s="47"/>
      <c r="AZ10" s="47"/>
      <c r="BA10" s="47"/>
      <c r="BB10" s="48">
        <f>データ!$W$6</f>
        <v>671.68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110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ujLgTGz/di2924i/dJ8BxZl60R011S+5NRr6gAxfblRsfipwUU92WoBZXH2at1txNkWG5C758txvqLF1b3APtA==" saltValue="8ok1emJWymh8/4cAbjBsE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202096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長野県　伊那市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67.44</v>
      </c>
      <c r="P6" s="21">
        <f t="shared" si="3"/>
        <v>99.12</v>
      </c>
      <c r="Q6" s="21">
        <f t="shared" si="3"/>
        <v>3531</v>
      </c>
      <c r="R6" s="21">
        <f t="shared" si="3"/>
        <v>66016</v>
      </c>
      <c r="S6" s="21">
        <f t="shared" si="3"/>
        <v>667.93</v>
      </c>
      <c r="T6" s="21">
        <f t="shared" si="3"/>
        <v>98.84</v>
      </c>
      <c r="U6" s="21">
        <f t="shared" si="3"/>
        <v>66268</v>
      </c>
      <c r="V6" s="21">
        <f t="shared" si="3"/>
        <v>98.66</v>
      </c>
      <c r="W6" s="21">
        <f t="shared" si="3"/>
        <v>671.68</v>
      </c>
      <c r="X6" s="22">
        <f>IF(X7="",NA(),X7)</f>
        <v>111.52</v>
      </c>
      <c r="Y6" s="22">
        <f t="shared" ref="Y6:AG6" si="4">IF(Y7="",NA(),Y7)</f>
        <v>109.52</v>
      </c>
      <c r="Z6" s="22">
        <f t="shared" si="4"/>
        <v>116.23</v>
      </c>
      <c r="AA6" s="22">
        <f t="shared" si="4"/>
        <v>115.36</v>
      </c>
      <c r="AB6" s="22">
        <f t="shared" si="4"/>
        <v>115.84</v>
      </c>
      <c r="AC6" s="22">
        <f t="shared" si="4"/>
        <v>111.44</v>
      </c>
      <c r="AD6" s="22">
        <f t="shared" si="4"/>
        <v>111.17</v>
      </c>
      <c r="AE6" s="22">
        <f t="shared" si="4"/>
        <v>110.91</v>
      </c>
      <c r="AF6" s="22">
        <f t="shared" si="4"/>
        <v>111.49</v>
      </c>
      <c r="AG6" s="22">
        <f t="shared" si="4"/>
        <v>109.09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1.03</v>
      </c>
      <c r="AO6" s="22">
        <f t="shared" si="5"/>
        <v>0.78</v>
      </c>
      <c r="AP6" s="22">
        <f t="shared" si="5"/>
        <v>0.92</v>
      </c>
      <c r="AQ6" s="22">
        <f t="shared" si="5"/>
        <v>0.87</v>
      </c>
      <c r="AR6" s="22">
        <f t="shared" si="5"/>
        <v>0.93</v>
      </c>
      <c r="AS6" s="21" t="str">
        <f>IF(AS7="","",IF(AS7="-","【-】","【"&amp;SUBSTITUTE(TEXT(AS7,"#,##0.00"),"-","△")&amp;"】"))</f>
        <v>【1.34】</v>
      </c>
      <c r="AT6" s="22">
        <f>IF(AT7="",NA(),AT7)</f>
        <v>116</v>
      </c>
      <c r="AU6" s="22">
        <f t="shared" ref="AU6:BC6" si="6">IF(AU7="",NA(),AU7)</f>
        <v>107.82</v>
      </c>
      <c r="AV6" s="22">
        <f t="shared" si="6"/>
        <v>122.84</v>
      </c>
      <c r="AW6" s="22">
        <f t="shared" si="6"/>
        <v>133.75</v>
      </c>
      <c r="AX6" s="22">
        <f t="shared" si="6"/>
        <v>157.52000000000001</v>
      </c>
      <c r="AY6" s="22">
        <f t="shared" si="6"/>
        <v>349.83</v>
      </c>
      <c r="AZ6" s="22">
        <f t="shared" si="6"/>
        <v>360.86</v>
      </c>
      <c r="BA6" s="22">
        <f t="shared" si="6"/>
        <v>350.79</v>
      </c>
      <c r="BB6" s="22">
        <f t="shared" si="6"/>
        <v>354.57</v>
      </c>
      <c r="BC6" s="22">
        <f t="shared" si="6"/>
        <v>357.74</v>
      </c>
      <c r="BD6" s="21" t="str">
        <f>IF(BD7="","",IF(BD7="-","【-】","【"&amp;SUBSTITUTE(TEXT(BD7,"#,##0.00"),"-","△")&amp;"】"))</f>
        <v>【252.29】</v>
      </c>
      <c r="BE6" s="22">
        <f>IF(BE7="",NA(),BE7)</f>
        <v>430.86</v>
      </c>
      <c r="BF6" s="22">
        <f t="shared" ref="BF6:BN6" si="7">IF(BF7="",NA(),BF7)</f>
        <v>414.08</v>
      </c>
      <c r="BG6" s="22">
        <f t="shared" si="7"/>
        <v>388.22</v>
      </c>
      <c r="BH6" s="22">
        <f t="shared" si="7"/>
        <v>360.17</v>
      </c>
      <c r="BI6" s="22">
        <f t="shared" si="7"/>
        <v>346.95</v>
      </c>
      <c r="BJ6" s="22">
        <f t="shared" si="7"/>
        <v>314.87</v>
      </c>
      <c r="BK6" s="22">
        <f t="shared" si="7"/>
        <v>309.27999999999997</v>
      </c>
      <c r="BL6" s="22">
        <f t="shared" si="7"/>
        <v>322.92</v>
      </c>
      <c r="BM6" s="22">
        <f t="shared" si="7"/>
        <v>303.45999999999998</v>
      </c>
      <c r="BN6" s="22">
        <f t="shared" si="7"/>
        <v>307.27999999999997</v>
      </c>
      <c r="BO6" s="21" t="str">
        <f>IF(BO7="","",IF(BO7="-","【-】","【"&amp;SUBSTITUTE(TEXT(BO7,"#,##0.00"),"-","△")&amp;"】"))</f>
        <v>【268.07】</v>
      </c>
      <c r="BP6" s="22">
        <f>IF(BP7="",NA(),BP7)</f>
        <v>105.08</v>
      </c>
      <c r="BQ6" s="22">
        <f t="shared" ref="BQ6:BY6" si="8">IF(BQ7="",NA(),BQ7)</f>
        <v>104.77</v>
      </c>
      <c r="BR6" s="22">
        <f t="shared" si="8"/>
        <v>112.6</v>
      </c>
      <c r="BS6" s="22">
        <f t="shared" si="8"/>
        <v>110.82</v>
      </c>
      <c r="BT6" s="22">
        <f t="shared" si="8"/>
        <v>112.21</v>
      </c>
      <c r="BU6" s="22">
        <f t="shared" si="8"/>
        <v>103.54</v>
      </c>
      <c r="BV6" s="22">
        <f t="shared" si="8"/>
        <v>103.32</v>
      </c>
      <c r="BW6" s="22">
        <f t="shared" si="8"/>
        <v>100.85</v>
      </c>
      <c r="BX6" s="22">
        <f t="shared" si="8"/>
        <v>103.79</v>
      </c>
      <c r="BY6" s="22">
        <f t="shared" si="8"/>
        <v>98.3</v>
      </c>
      <c r="BZ6" s="21" t="str">
        <f>IF(BZ7="","",IF(BZ7="-","【-】","【"&amp;SUBSTITUTE(TEXT(BZ7,"#,##0.00"),"-","△")&amp;"】"))</f>
        <v>【97.47】</v>
      </c>
      <c r="CA6" s="22">
        <f>IF(CA7="",NA(),CA7)</f>
        <v>185.92</v>
      </c>
      <c r="CB6" s="22">
        <f t="shared" ref="CB6:CJ6" si="9">IF(CB7="",NA(),CB7)</f>
        <v>186.59</v>
      </c>
      <c r="CC6" s="22">
        <f t="shared" si="9"/>
        <v>172.63</v>
      </c>
      <c r="CD6" s="22">
        <f t="shared" si="9"/>
        <v>175.5</v>
      </c>
      <c r="CE6" s="22">
        <f t="shared" si="9"/>
        <v>173.67</v>
      </c>
      <c r="CF6" s="22">
        <f t="shared" si="9"/>
        <v>167.46</v>
      </c>
      <c r="CG6" s="22">
        <f t="shared" si="9"/>
        <v>168.56</v>
      </c>
      <c r="CH6" s="22">
        <f t="shared" si="9"/>
        <v>167.1</v>
      </c>
      <c r="CI6" s="22">
        <f t="shared" si="9"/>
        <v>167.86</v>
      </c>
      <c r="CJ6" s="22">
        <f t="shared" si="9"/>
        <v>173.68</v>
      </c>
      <c r="CK6" s="21" t="str">
        <f>IF(CK7="","",IF(CK7="-","【-】","【"&amp;SUBSTITUTE(TEXT(CK7,"#,##0.00"),"-","△")&amp;"】"))</f>
        <v>【174.75】</v>
      </c>
      <c r="CL6" s="22">
        <f>IF(CL7="",NA(),CL7)</f>
        <v>45.74</v>
      </c>
      <c r="CM6" s="22">
        <f t="shared" ref="CM6:CU6" si="10">IF(CM7="",NA(),CM7)</f>
        <v>44.02</v>
      </c>
      <c r="CN6" s="22">
        <f t="shared" si="10"/>
        <v>43.56</v>
      </c>
      <c r="CO6" s="22">
        <f t="shared" si="10"/>
        <v>43.68</v>
      </c>
      <c r="CP6" s="22">
        <f t="shared" si="10"/>
        <v>42.88</v>
      </c>
      <c r="CQ6" s="22">
        <f t="shared" si="10"/>
        <v>59.46</v>
      </c>
      <c r="CR6" s="22">
        <f t="shared" si="10"/>
        <v>59.51</v>
      </c>
      <c r="CS6" s="22">
        <f t="shared" si="10"/>
        <v>59.91</v>
      </c>
      <c r="CT6" s="22">
        <f t="shared" si="10"/>
        <v>59.4</v>
      </c>
      <c r="CU6" s="22">
        <f t="shared" si="10"/>
        <v>59.24</v>
      </c>
      <c r="CV6" s="21" t="str">
        <f>IF(CV7="","",IF(CV7="-","【-】","【"&amp;SUBSTITUTE(TEXT(CV7,"#,##0.00"),"-","△")&amp;"】"))</f>
        <v>【59.97】</v>
      </c>
      <c r="CW6" s="22">
        <f>IF(CW7="",NA(),CW7)</f>
        <v>74.930000000000007</v>
      </c>
      <c r="CX6" s="22">
        <f t="shared" ref="CX6:DF6" si="11">IF(CX7="",NA(),CX7)</f>
        <v>75.88</v>
      </c>
      <c r="CY6" s="22">
        <f t="shared" si="11"/>
        <v>77.22</v>
      </c>
      <c r="CZ6" s="22">
        <f t="shared" si="11"/>
        <v>77.400000000000006</v>
      </c>
      <c r="DA6" s="22">
        <f t="shared" si="11"/>
        <v>78.23</v>
      </c>
      <c r="DB6" s="22">
        <f t="shared" si="11"/>
        <v>87.41</v>
      </c>
      <c r="DC6" s="22">
        <f t="shared" si="11"/>
        <v>87.08</v>
      </c>
      <c r="DD6" s="22">
        <f t="shared" si="11"/>
        <v>87.26</v>
      </c>
      <c r="DE6" s="22">
        <f t="shared" si="11"/>
        <v>87.57</v>
      </c>
      <c r="DF6" s="22">
        <f t="shared" si="11"/>
        <v>87.26</v>
      </c>
      <c r="DG6" s="21" t="str">
        <f>IF(DG7="","",IF(DG7="-","【-】","【"&amp;SUBSTITUTE(TEXT(DG7,"#,##0.00"),"-","△")&amp;"】"))</f>
        <v>【89.76】</v>
      </c>
      <c r="DH6" s="22">
        <f>IF(DH7="",NA(),DH7)</f>
        <v>45.78</v>
      </c>
      <c r="DI6" s="22">
        <f t="shared" ref="DI6:DQ6" si="12">IF(DI7="",NA(),DI7)</f>
        <v>47.15</v>
      </c>
      <c r="DJ6" s="22">
        <f t="shared" si="12"/>
        <v>49.09</v>
      </c>
      <c r="DK6" s="22">
        <f t="shared" si="12"/>
        <v>50.81</v>
      </c>
      <c r="DL6" s="22">
        <f t="shared" si="12"/>
        <v>52.28</v>
      </c>
      <c r="DM6" s="22">
        <f t="shared" si="12"/>
        <v>47.62</v>
      </c>
      <c r="DN6" s="22">
        <f t="shared" si="12"/>
        <v>48.55</v>
      </c>
      <c r="DO6" s="22">
        <f t="shared" si="12"/>
        <v>49.2</v>
      </c>
      <c r="DP6" s="22">
        <f t="shared" si="12"/>
        <v>50.01</v>
      </c>
      <c r="DQ6" s="22">
        <f t="shared" si="12"/>
        <v>50.99</v>
      </c>
      <c r="DR6" s="21" t="str">
        <f>IF(DR7="","",IF(DR7="-","【-】","【"&amp;SUBSTITUTE(TEXT(DR7,"#,##0.00"),"-","△")&amp;"】"))</f>
        <v>【51.51】</v>
      </c>
      <c r="DS6" s="22">
        <f>IF(DS7="",NA(),DS7)</f>
        <v>4.2699999999999996</v>
      </c>
      <c r="DT6" s="22">
        <f t="shared" ref="DT6:EB6" si="13">IF(DT7="",NA(),DT7)</f>
        <v>4.2</v>
      </c>
      <c r="DU6" s="22">
        <f t="shared" si="13"/>
        <v>4.13</v>
      </c>
      <c r="DV6" s="22">
        <f t="shared" si="13"/>
        <v>4.09</v>
      </c>
      <c r="DW6" s="22">
        <f t="shared" si="13"/>
        <v>6.12</v>
      </c>
      <c r="DX6" s="22">
        <f t="shared" si="13"/>
        <v>16.27</v>
      </c>
      <c r="DY6" s="22">
        <f t="shared" si="13"/>
        <v>17.11</v>
      </c>
      <c r="DZ6" s="22">
        <f t="shared" si="13"/>
        <v>18.329999999999998</v>
      </c>
      <c r="EA6" s="22">
        <f t="shared" si="13"/>
        <v>20.27</v>
      </c>
      <c r="EB6" s="22">
        <f t="shared" si="13"/>
        <v>21.69</v>
      </c>
      <c r="EC6" s="21" t="str">
        <f>IF(EC7="","",IF(EC7="-","【-】","【"&amp;SUBSTITUTE(TEXT(EC7,"#,##0.00"),"-","△")&amp;"】"))</f>
        <v>【23.75】</v>
      </c>
      <c r="ED6" s="22">
        <f>IF(ED7="",NA(),ED7)</f>
        <v>0.45</v>
      </c>
      <c r="EE6" s="22">
        <f t="shared" ref="EE6:EM6" si="14">IF(EE7="",NA(),EE7)</f>
        <v>0.83</v>
      </c>
      <c r="EF6" s="22">
        <f t="shared" si="14"/>
        <v>0.78</v>
      </c>
      <c r="EG6" s="22">
        <f t="shared" si="14"/>
        <v>0.7</v>
      </c>
      <c r="EH6" s="22">
        <f t="shared" si="14"/>
        <v>0.62</v>
      </c>
      <c r="EI6" s="22">
        <f t="shared" si="14"/>
        <v>0.63</v>
      </c>
      <c r="EJ6" s="22">
        <f t="shared" si="14"/>
        <v>0.63</v>
      </c>
      <c r="EK6" s="22">
        <f t="shared" si="14"/>
        <v>0.6</v>
      </c>
      <c r="EL6" s="22">
        <f t="shared" si="14"/>
        <v>0.56000000000000005</v>
      </c>
      <c r="EM6" s="22">
        <f t="shared" si="14"/>
        <v>0.6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202096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67.44</v>
      </c>
      <c r="P7" s="25">
        <v>99.12</v>
      </c>
      <c r="Q7" s="25">
        <v>3531</v>
      </c>
      <c r="R7" s="25">
        <v>66016</v>
      </c>
      <c r="S7" s="25">
        <v>667.93</v>
      </c>
      <c r="T7" s="25">
        <v>98.84</v>
      </c>
      <c r="U7" s="25">
        <v>66268</v>
      </c>
      <c r="V7" s="25">
        <v>98.66</v>
      </c>
      <c r="W7" s="25">
        <v>671.68</v>
      </c>
      <c r="X7" s="25">
        <v>111.52</v>
      </c>
      <c r="Y7" s="25">
        <v>109.52</v>
      </c>
      <c r="Z7" s="25">
        <v>116.23</v>
      </c>
      <c r="AA7" s="25">
        <v>115.36</v>
      </c>
      <c r="AB7" s="25">
        <v>115.84</v>
      </c>
      <c r="AC7" s="25">
        <v>111.44</v>
      </c>
      <c r="AD7" s="25">
        <v>111.17</v>
      </c>
      <c r="AE7" s="25">
        <v>110.91</v>
      </c>
      <c r="AF7" s="25">
        <v>111.49</v>
      </c>
      <c r="AG7" s="25">
        <v>109.09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1.03</v>
      </c>
      <c r="AO7" s="25">
        <v>0.78</v>
      </c>
      <c r="AP7" s="25">
        <v>0.92</v>
      </c>
      <c r="AQ7" s="25">
        <v>0.87</v>
      </c>
      <c r="AR7" s="25">
        <v>0.93</v>
      </c>
      <c r="AS7" s="25">
        <v>1.34</v>
      </c>
      <c r="AT7" s="25">
        <v>116</v>
      </c>
      <c r="AU7" s="25">
        <v>107.82</v>
      </c>
      <c r="AV7" s="25">
        <v>122.84</v>
      </c>
      <c r="AW7" s="25">
        <v>133.75</v>
      </c>
      <c r="AX7" s="25">
        <v>157.52000000000001</v>
      </c>
      <c r="AY7" s="25">
        <v>349.83</v>
      </c>
      <c r="AZ7" s="25">
        <v>360.86</v>
      </c>
      <c r="BA7" s="25">
        <v>350.79</v>
      </c>
      <c r="BB7" s="25">
        <v>354.57</v>
      </c>
      <c r="BC7" s="25">
        <v>357.74</v>
      </c>
      <c r="BD7" s="25">
        <v>252.29</v>
      </c>
      <c r="BE7" s="25">
        <v>430.86</v>
      </c>
      <c r="BF7" s="25">
        <v>414.08</v>
      </c>
      <c r="BG7" s="25">
        <v>388.22</v>
      </c>
      <c r="BH7" s="25">
        <v>360.17</v>
      </c>
      <c r="BI7" s="25">
        <v>346.95</v>
      </c>
      <c r="BJ7" s="25">
        <v>314.87</v>
      </c>
      <c r="BK7" s="25">
        <v>309.27999999999997</v>
      </c>
      <c r="BL7" s="25">
        <v>322.92</v>
      </c>
      <c r="BM7" s="25">
        <v>303.45999999999998</v>
      </c>
      <c r="BN7" s="25">
        <v>307.27999999999997</v>
      </c>
      <c r="BO7" s="25">
        <v>268.07</v>
      </c>
      <c r="BP7" s="25">
        <v>105.08</v>
      </c>
      <c r="BQ7" s="25">
        <v>104.77</v>
      </c>
      <c r="BR7" s="25">
        <v>112.6</v>
      </c>
      <c r="BS7" s="25">
        <v>110.82</v>
      </c>
      <c r="BT7" s="25">
        <v>112.21</v>
      </c>
      <c r="BU7" s="25">
        <v>103.54</v>
      </c>
      <c r="BV7" s="25">
        <v>103.32</v>
      </c>
      <c r="BW7" s="25">
        <v>100.85</v>
      </c>
      <c r="BX7" s="25">
        <v>103.79</v>
      </c>
      <c r="BY7" s="25">
        <v>98.3</v>
      </c>
      <c r="BZ7" s="25">
        <v>97.47</v>
      </c>
      <c r="CA7" s="25">
        <v>185.92</v>
      </c>
      <c r="CB7" s="25">
        <v>186.59</v>
      </c>
      <c r="CC7" s="25">
        <v>172.63</v>
      </c>
      <c r="CD7" s="25">
        <v>175.5</v>
      </c>
      <c r="CE7" s="25">
        <v>173.67</v>
      </c>
      <c r="CF7" s="25">
        <v>167.46</v>
      </c>
      <c r="CG7" s="25">
        <v>168.56</v>
      </c>
      <c r="CH7" s="25">
        <v>167.1</v>
      </c>
      <c r="CI7" s="25">
        <v>167.86</v>
      </c>
      <c r="CJ7" s="25">
        <v>173.68</v>
      </c>
      <c r="CK7" s="25">
        <v>174.75</v>
      </c>
      <c r="CL7" s="25">
        <v>45.74</v>
      </c>
      <c r="CM7" s="25">
        <v>44.02</v>
      </c>
      <c r="CN7" s="25">
        <v>43.56</v>
      </c>
      <c r="CO7" s="25">
        <v>43.68</v>
      </c>
      <c r="CP7" s="25">
        <v>42.88</v>
      </c>
      <c r="CQ7" s="25">
        <v>59.46</v>
      </c>
      <c r="CR7" s="25">
        <v>59.51</v>
      </c>
      <c r="CS7" s="25">
        <v>59.91</v>
      </c>
      <c r="CT7" s="25">
        <v>59.4</v>
      </c>
      <c r="CU7" s="25">
        <v>59.24</v>
      </c>
      <c r="CV7" s="25">
        <v>59.97</v>
      </c>
      <c r="CW7" s="25">
        <v>74.930000000000007</v>
      </c>
      <c r="CX7" s="25">
        <v>75.88</v>
      </c>
      <c r="CY7" s="25">
        <v>77.22</v>
      </c>
      <c r="CZ7" s="25">
        <v>77.400000000000006</v>
      </c>
      <c r="DA7" s="25">
        <v>78.23</v>
      </c>
      <c r="DB7" s="25">
        <v>87.41</v>
      </c>
      <c r="DC7" s="25">
        <v>87.08</v>
      </c>
      <c r="DD7" s="25">
        <v>87.26</v>
      </c>
      <c r="DE7" s="25">
        <v>87.57</v>
      </c>
      <c r="DF7" s="25">
        <v>87.26</v>
      </c>
      <c r="DG7" s="25">
        <v>89.76</v>
      </c>
      <c r="DH7" s="25">
        <v>45.78</v>
      </c>
      <c r="DI7" s="25">
        <v>47.15</v>
      </c>
      <c r="DJ7" s="25">
        <v>49.09</v>
      </c>
      <c r="DK7" s="25">
        <v>50.81</v>
      </c>
      <c r="DL7" s="25">
        <v>52.28</v>
      </c>
      <c r="DM7" s="25">
        <v>47.62</v>
      </c>
      <c r="DN7" s="25">
        <v>48.55</v>
      </c>
      <c r="DO7" s="25">
        <v>49.2</v>
      </c>
      <c r="DP7" s="25">
        <v>50.01</v>
      </c>
      <c r="DQ7" s="25">
        <v>50.99</v>
      </c>
      <c r="DR7" s="25">
        <v>51.51</v>
      </c>
      <c r="DS7" s="25">
        <v>4.2699999999999996</v>
      </c>
      <c r="DT7" s="25">
        <v>4.2</v>
      </c>
      <c r="DU7" s="25">
        <v>4.13</v>
      </c>
      <c r="DV7" s="25">
        <v>4.09</v>
      </c>
      <c r="DW7" s="25">
        <v>6.12</v>
      </c>
      <c r="DX7" s="25">
        <v>16.27</v>
      </c>
      <c r="DY7" s="25">
        <v>17.11</v>
      </c>
      <c r="DZ7" s="25">
        <v>18.329999999999998</v>
      </c>
      <c r="EA7" s="25">
        <v>20.27</v>
      </c>
      <c r="EB7" s="25">
        <v>21.69</v>
      </c>
      <c r="EC7" s="25">
        <v>23.75</v>
      </c>
      <c r="ED7" s="25">
        <v>0.45</v>
      </c>
      <c r="EE7" s="25">
        <v>0.83</v>
      </c>
      <c r="EF7" s="25">
        <v>0.78</v>
      </c>
      <c r="EG7" s="25">
        <v>0.7</v>
      </c>
      <c r="EH7" s="25">
        <v>0.62</v>
      </c>
      <c r="EI7" s="25">
        <v>0.63</v>
      </c>
      <c r="EJ7" s="25">
        <v>0.63</v>
      </c>
      <c r="EK7" s="25">
        <v>0.6</v>
      </c>
      <c r="EL7" s="25">
        <v>0.56000000000000005</v>
      </c>
      <c r="EM7" s="25">
        <v>0.6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櫻井春樹</cp:lastModifiedBy>
  <cp:lastPrinted>2024-01-25T08:30:44Z</cp:lastPrinted>
  <dcterms:created xsi:type="dcterms:W3CDTF">2023-12-05T00:53:54Z</dcterms:created>
  <dcterms:modified xsi:type="dcterms:W3CDTF">2024-01-25T08:51:31Z</dcterms:modified>
  <cp:category/>
</cp:coreProperties>
</file>